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ANDAMENTO!$L$1:$L$29</definedName>
    <definedName name="_xlnm._FilterDatabase" localSheetId="1" hidden="1">'OBRAS CONCLUIDAS'!$J$1:$J$3</definedName>
    <definedName name="_xlnm.Print_Area" localSheetId="0">ANDAMENTO!$B$1:$P$42</definedName>
    <definedName name="_xlnm.Print_Area" localSheetId="1">'OBRAS CONCLUIDAS'!$D$1:$O$26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L41" i="13"/>
  <c r="L40"/>
  <c r="L39"/>
  <c r="L37"/>
  <c r="L36"/>
  <c r="L34"/>
  <c r="L32"/>
  <c r="L31"/>
  <c r="L29"/>
  <c r="L27"/>
  <c r="L26"/>
  <c r="M13" i="15"/>
  <c r="M7"/>
  <c r="G42" i="13"/>
  <c r="G41"/>
  <c r="G40"/>
  <c r="G39"/>
  <c r="G38" l="1"/>
  <c r="L19" l="1"/>
  <c r="L18"/>
  <c r="L17"/>
  <c r="M15" l="1"/>
  <c r="M14"/>
  <c r="M13" l="1"/>
</calcChain>
</file>

<file path=xl/sharedStrings.xml><?xml version="1.0" encoding="utf-8"?>
<sst xmlns="http://schemas.openxmlformats.org/spreadsheetml/2006/main" count="300" uniqueCount="266">
  <si>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</si>
  <si>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</si>
  <si>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</si>
  <si>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</si>
  <si>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</si>
  <si>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</si>
  <si>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</si>
  <si>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</si>
  <si>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</si>
  <si>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</si>
  <si>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</si>
  <si>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</si>
  <si>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</si>
  <si>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</si>
  <si>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</si>
  <si>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Reforma e Revitalização da Ciclovia na Zona Sul do Município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</si>
  <si>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</si>
  <si>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</si>
  <si>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</si>
  <si>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</si>
  <si>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</si>
  <si>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</si>
  <si>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</si>
  <si>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</si>
  <si>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</si>
  <si>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</si>
  <si>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</si>
  <si>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</si>
  <si>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</si>
  <si>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INFRAESTRUTURA URBANA EM DIVERSOS BAIRROS DO MUNICÍPIO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</si>
  <si>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</si>
  <si>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</si>
  <si>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</si>
  <si>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</si>
  <si>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</si>
  <si>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</si>
  <si>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</si>
  <si>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</si>
  <si>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</si>
  <si>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</si>
  <si>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</si>
  <si>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</si>
  <si>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</si>
  <si>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</si>
  <si>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</si>
  <si>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</si>
  <si>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</si>
  <si>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</si>
  <si>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Infraestrutura de pavimentação em diversas ruas - Golfinho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</si>
  <si>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</si>
  <si>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</si>
  <si>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</si>
  <si>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 xml:space="preserve"> 09/03/2023</t>
  </si>
  <si>
    <t xml:space="preserve"> 13/03/2023</t>
  </si>
  <si>
    <t>RP de Reforma - SEDUC</t>
  </si>
  <si>
    <t>RP de Reforma - SAÙDE</t>
  </si>
  <si>
    <t>RP de Reforma - ESPORTES E PRÓPRIOS PÚBLICOS</t>
  </si>
  <si>
    <t>66/23</t>
  </si>
  <si>
    <t>CONSTRUMEDICI ENGENHARIA E COMÉRCIO LTDA, CNPJ nº 46.044.392/0001-91</t>
  </si>
  <si>
    <t>CONSTRUTORA PROGREDIOR LTDA, CNPJ nº 59.838.989/0001-10</t>
  </si>
  <si>
    <t>104/23</t>
  </si>
  <si>
    <t>CC 11/23</t>
  </si>
  <si>
    <t>TP 04/23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</si>
  <si>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</si>
  <si>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</si>
  <si>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</si>
  <si>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</si>
  <si>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</si>
  <si>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</si>
  <si>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</si>
  <si>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</si>
  <si>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</si>
  <si>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</si>
  <si>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</si>
  <si>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</si>
  <si>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</si>
  <si>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</si>
  <si>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</si>
  <si>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</si>
  <si>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</si>
  <si>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</si>
  <si>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</si>
  <si>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</si>
  <si>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</si>
  <si>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</si>
  <si>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</si>
  <si>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</si>
  <si>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</si>
  <si>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</si>
  <si>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</si>
  <si>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</si>
  <si>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Infraestrutura urbana de Drenagem - Rua Arthur Bernades - Bairro Poiares</t>
  </si>
  <si>
    <t>EDMILSON PORFÍRIO DA SILVA - LOCAÇÃO E CONSTRUÇÃO CIVIL CNPJ/MF sob n.º 04.859.525/0001-38</t>
  </si>
  <si>
    <t>HABILTECH ENGENHARIA LTDA CNPJ/MF sob n.º33.872.983/0001-05</t>
  </si>
  <si>
    <t>HABILTECH ENGENHARIA LTDA 
CNPJ nº 33.872.983/0001-05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</si>
  <si>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</si>
  <si>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</si>
  <si>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</si>
  <si>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</si>
  <si>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>R. S. RAZUK CONSTRUÇÕES E PROJETOS, 
inscrita no CNPJ n.º 29.574.617/0001-00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</si>
  <si>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</si>
  <si>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</si>
  <si>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</si>
  <si>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</si>
  <si>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</si>
  <si>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</si>
  <si>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</si>
  <si>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</si>
  <si>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</si>
  <si>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</si>
  <si>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</si>
  <si>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</si>
  <si>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</si>
  <si>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</si>
  <si>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</si>
  <si>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</si>
  <si>
    <t>100% - OBRA CONCLUÍDA</t>
  </si>
  <si>
    <t>EM RESCISÃO CONTRATUAL</t>
  </si>
  <si>
    <t>Reforma para implantação do CEI do bairro Getuba - FINANCIAMENTO BB</t>
  </si>
  <si>
    <t>45/2024</t>
  </si>
  <si>
    <t>AVC FIRE INSTALAÇÃO E VENDA DE EQUIPAMENTOS EIRELI - CNPJ nº 37.134.629/0001-34</t>
  </si>
  <si>
    <t>Execução de Obras de Drenagem na Avenida José Cândido Cappelli - bairro Porto Novo - DESENVOLVE SP</t>
  </si>
  <si>
    <t>27/2024</t>
  </si>
  <si>
    <t>28/2024</t>
  </si>
  <si>
    <t>Execução de obras de Canal Extravasor para Drenagem - bairro Massaguaçu - DESENVOLVE SP</t>
  </si>
  <si>
    <t>29/2024</t>
  </si>
  <si>
    <t>Execução de obras de Drenagem na Rua Abra de Dentro - bairro Pegorelli - DESENVOLVE SP</t>
  </si>
  <si>
    <t>30/2024</t>
  </si>
  <si>
    <t>32/2024</t>
  </si>
  <si>
    <t>42/2024</t>
  </si>
  <si>
    <t>43/2024</t>
  </si>
  <si>
    <t>33/2024</t>
  </si>
  <si>
    <t>40/2024</t>
  </si>
  <si>
    <t>31/2024</t>
  </si>
  <si>
    <t>34/2024</t>
  </si>
  <si>
    <t>41/2024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</si>
  <si>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</si>
  <si>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</si>
  <si>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</si>
  <si>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</si>
  <si>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</si>
  <si>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</si>
  <si>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23/2024</t>
  </si>
  <si>
    <t>36/2024</t>
  </si>
  <si>
    <t>37/2024</t>
  </si>
  <si>
    <t>38/2024</t>
  </si>
  <si>
    <t>-</t>
  </si>
  <si>
    <t>PALÁCIO CONSTRUÇÕES LTDA  CNPJ n.º 01.321.433/0001-01</t>
  </si>
  <si>
    <r>
      <t xml:space="preserve">Execução de obras de Drenagem - bairro Rio do Ouro - </t>
    </r>
    <r>
      <rPr>
        <sz val="16"/>
        <color theme="1"/>
        <rFont val="Cambria"/>
        <family val="1"/>
        <scheme val="major"/>
      </rPr>
      <t>DESENVOLVE SP</t>
    </r>
  </si>
  <si>
    <r>
      <t xml:space="preserve">Execução de obras de Drenagem - bairro Pontal Santa Marina - </t>
    </r>
    <r>
      <rPr>
        <sz val="16"/>
        <color theme="1"/>
        <rFont val="Cambria"/>
        <family val="1"/>
        <scheme val="major"/>
      </rPr>
      <t>DESENVOLVE SP</t>
    </r>
  </si>
  <si>
    <r>
      <t>Execução de obras de Drenagem - bairro Verdemare -</t>
    </r>
    <r>
      <rPr>
        <sz val="16"/>
        <color theme="1"/>
        <rFont val="Cambria"/>
        <family val="1"/>
        <scheme val="major"/>
      </rPr>
      <t xml:space="preserve"> DESENVOLVE SP</t>
    </r>
  </si>
  <si>
    <t>LOCAL DA OBRA</t>
  </si>
  <si>
    <t xml:space="preserve">Av. Dr. Altino Arantes - Centro </t>
  </si>
  <si>
    <t>AV. CRISTOVÃO DE BARROS  - PORTO NOVO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</si>
  <si>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</si>
  <si>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</si>
  <si>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</si>
  <si>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</si>
  <si>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</si>
  <si>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</si>
  <si>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</si>
  <si>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</si>
  <si>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</si>
  <si>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</si>
  <si>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</si>
  <si>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</si>
  <si>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</si>
  <si>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</si>
  <si>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</si>
  <si>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</si>
  <si>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</si>
  <si>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</si>
  <si>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</si>
  <si>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</si>
  <si>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</si>
  <si>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</si>
  <si>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</si>
  <si>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</si>
  <si>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r>
      <t>Execução de obras de Drenagem - bairro Centro -</t>
    </r>
    <r>
      <rPr>
        <sz val="16"/>
        <color theme="1"/>
        <rFont val="Cambria"/>
        <family val="1"/>
        <scheme val="major"/>
      </rPr>
      <t xml:space="preserve"> DESENVOLVE SP</t>
    </r>
  </si>
  <si>
    <t>Rua Mirante do Camaroeiro   Balneário Camburí</t>
  </si>
  <si>
    <t>Execução de obras de Drenagem na Rua Henrique Maximiliano - bairro Travessão - DESENVOLVE SP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</si>
  <si>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</si>
  <si>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</si>
  <si>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</si>
  <si>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</si>
  <si>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</si>
  <si>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Avenida José Augusto dos Santos no Parque Balneário Maria Helena, Porto Novo ; Rua 10 e Rua de interligação da Rua Ministro Dilson Funaro com Rua 2 no Jardim Britânia 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</si>
  <si>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</si>
  <si>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</si>
  <si>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</si>
  <si>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>100% OBRA CONCLUIDA</t>
  </si>
  <si>
    <t>100% Obra concluída</t>
  </si>
  <si>
    <t>201/2022</t>
  </si>
  <si>
    <t>200/2022</t>
  </si>
  <si>
    <t>199/2022</t>
  </si>
  <si>
    <t>40/2023</t>
  </si>
  <si>
    <t xml:space="preserve">175/2022 </t>
  </si>
  <si>
    <t xml:space="preserve">252/2022 </t>
  </si>
  <si>
    <t xml:space="preserve">240/2022 </t>
  </si>
  <si>
    <t>90/2022</t>
  </si>
  <si>
    <t>70/2022</t>
  </si>
  <si>
    <t>55/2022</t>
  </si>
  <si>
    <t>10/2022</t>
  </si>
  <si>
    <t>111/2021</t>
  </si>
  <si>
    <t>170/2023</t>
  </si>
  <si>
    <t>173/2023</t>
  </si>
  <si>
    <t>112/2023</t>
  </si>
  <si>
    <t>103/2023</t>
  </si>
  <si>
    <t>97/2023</t>
  </si>
  <si>
    <t>90/2023</t>
  </si>
  <si>
    <t>69/2023</t>
  </si>
  <si>
    <t>118/2022</t>
  </si>
  <si>
    <t>41/2023</t>
  </si>
  <si>
    <t>46/2024</t>
  </si>
  <si>
    <t>CC 10/2022</t>
  </si>
  <si>
    <t>CC 02/2023</t>
  </si>
  <si>
    <t>PALÁCIO CONSTRUÇÕES LTDA
CNPJ n.º 01.321.433/0001-01</t>
  </si>
  <si>
    <t>COMPEC GALASSO ENGENHARIA E CONSTRUÇÕES LTDA
CNPJ n.º 09.033.330/0001-58</t>
  </si>
  <si>
    <t>AVC FIRE INSTALAÇÃO E VENDA DE EQUIPAMENTOS EIRELI
CNPJn.º 37.134.629/0001—34</t>
  </si>
  <si>
    <t>ERA TÉCNICA ENGENHARIA CONSTRUÇÕES E SERVIÇOS LTDA
CNPJ n.º 65.035.222/0001-95</t>
  </si>
  <si>
    <t>SANORTE SANEAMENTO E LOCAÇÕES EIRELI
CNPJ n.º 08.762.145/0001-31</t>
  </si>
  <si>
    <t>TP 01/2023</t>
  </si>
  <si>
    <t>TP 02/2023</t>
  </si>
  <si>
    <t>TP 03/2023</t>
  </si>
  <si>
    <t>TP 05/2023</t>
  </si>
  <si>
    <t>TP 07/2023</t>
  </si>
  <si>
    <t>TP 08/2023</t>
  </si>
  <si>
    <t>CP 07/2020</t>
  </si>
  <si>
    <t>CP 06/2021</t>
  </si>
  <si>
    <t>CP 01/2022</t>
  </si>
  <si>
    <t>CP 05/2022</t>
  </si>
  <si>
    <t>CP 08/2022</t>
  </si>
  <si>
    <t>CP 07/2022</t>
  </si>
  <si>
    <t>CP 10/2022</t>
  </si>
  <si>
    <t>CP 12/2022</t>
  </si>
  <si>
    <t>CP 13/2022</t>
  </si>
  <si>
    <t>PP 64/2022</t>
  </si>
  <si>
    <t>PP 65/2022</t>
  </si>
  <si>
    <t>PP 66/2022</t>
  </si>
  <si>
    <t>TP 11/2023</t>
  </si>
  <si>
    <t>TP 13/2023</t>
  </si>
  <si>
    <t>TP 14/2023</t>
  </si>
  <si>
    <t>TP 15/2023</t>
  </si>
  <si>
    <t>TP 16/2023</t>
  </si>
  <si>
    <t>TP 17/2023</t>
  </si>
  <si>
    <t>TP 18/2023</t>
  </si>
  <si>
    <t>TP 19/2023</t>
  </si>
  <si>
    <t>TP 21/2023</t>
  </si>
  <si>
    <t>TP 22/2023</t>
  </si>
  <si>
    <t>TP 23/2023</t>
  </si>
  <si>
    <t>TP 24/2023</t>
  </si>
  <si>
    <t>TP 25/2023</t>
  </si>
  <si>
    <t>CP 06/2023</t>
  </si>
  <si>
    <t>CP 07/2023</t>
  </si>
  <si>
    <t>CP 08/2023</t>
  </si>
  <si>
    <t>CP 09/2023</t>
  </si>
  <si>
    <t>CP 10/2023</t>
  </si>
  <si>
    <t>BALEARES CONSTRUTORA LTDA
CNPJ n.º 40.803.971/0001-94</t>
  </si>
  <si>
    <t>OFK ENGENHARIA LTDA
CNPJ n.º 10.596.045/0001-24</t>
  </si>
  <si>
    <t>J. R. CONSTRUTORA E TERRAPLANAGEM LTDA
CNPJ n.º 01.963.124/0001-35</t>
  </si>
  <si>
    <t>A. M. F. COMPANY AMBIENTAL LTDA
CNPJ n.º 21.180.813/0001-80</t>
  </si>
  <si>
    <t>TERRAX CONSTRUÇÕES LTDA
CNPJ n.º 26.811.740/0001-00</t>
  </si>
  <si>
    <t>CP 06/2022</t>
  </si>
  <si>
    <t>Rua João Carlos Balio / Rua Henrique Maximiliano Coelho Neto - bairro Travessão  / Estarda do Rio Claro</t>
  </si>
  <si>
    <t>CEI Jetuba - R. Azaléias, 418 - Portal da Fazendinha</t>
  </si>
  <si>
    <t>Av. José Candido Capelli, Rua José Paes de Oliveira, Praça São Paulo, Av. Ezequiel da Silva Barreto e Rua Benedito Pereira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</si>
</sst>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6"/>
      <color theme="1"/>
      <name val="Cambria"/>
      <family val="1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2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4" fontId="24" fillId="2" borderId="0" xfId="0" applyNumberFormat="1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14" fontId="27" fillId="2" borderId="0" xfId="0" applyNumberFormat="1" applyFont="1" applyFill="1" applyBorder="1" applyAlignment="1">
      <alignment horizontal="center" vertical="center" wrapText="1"/>
    </xf>
    <xf numFmtId="10" fontId="27" fillId="2" borderId="10" xfId="44" applyNumberFormat="1" applyFont="1" applyFill="1" applyBorder="1" applyAlignment="1">
      <alignment horizontal="center" vertical="center"/>
    </xf>
    <xf numFmtId="10" fontId="27" fillId="0" borderId="10" xfId="44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6" fillId="2" borderId="10" xfId="0" applyNumberFormat="1" applyFont="1" applyFill="1" applyBorder="1" applyAlignment="1">
      <alignment horizontal="center" vertical="center" wrapText="1"/>
    </xf>
    <xf numFmtId="167" fontId="27" fillId="2" borderId="10" xfId="0" applyNumberFormat="1" applyFont="1" applyFill="1" applyBorder="1" applyAlignment="1">
      <alignment horizontal="center" vertical="center" wrapText="1"/>
    </xf>
    <xf numFmtId="14" fontId="27" fillId="2" borderId="0" xfId="0" applyNumberFormat="1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D1" zoomScale="50" zoomScaleNormal="50" zoomScaleSheetLayoutView="50" workbookViewId="0">
      <selection activeCell="N6" sqref="N6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44" style="143" customWidth="1"/>
    <col min="13" max="13" width="30.7109375" style="23" hidden="1" customWidth="1"/>
    <col min="14" max="14" width="36.7109375" style="27" customWidth="1"/>
    <col min="15" max="15" width="38.140625" style="24" customWidth="1"/>
    <col min="16" max="16" width="94.28515625" style="12" customWidth="1"/>
    <col min="17" max="17" width="22.28515625" style="14" bestFit="1" customWidth="1"/>
    <col min="18" max="16384" width="9.140625" style="14"/>
  </cols>
  <sheetData>
    <row r="1" spans="1:16" s="120" customFormat="1" ht="162.75" customHeight="1">
      <c r="A1" s="167" t="s">
        <v>73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s="8" customFormat="1" ht="83.25" customHeight="1">
      <c r="A2" s="47"/>
      <c r="B2" s="47"/>
      <c r="C2" s="158"/>
      <c r="D2" s="171" t="s">
        <v>6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6" customFormat="1" ht="116.25" customHeight="1">
      <c r="A3" s="1"/>
      <c r="B3" s="1" t="s">
        <v>4</v>
      </c>
      <c r="C3" s="5" t="s">
        <v>5</v>
      </c>
      <c r="D3" s="43" t="s">
        <v>7</v>
      </c>
      <c r="E3" s="43" t="s">
        <v>3</v>
      </c>
      <c r="F3" s="43" t="s">
        <v>2</v>
      </c>
      <c r="G3" s="45" t="s">
        <v>8</v>
      </c>
      <c r="H3" s="48"/>
      <c r="I3" s="1" t="s">
        <v>1</v>
      </c>
      <c r="J3" s="43" t="s">
        <v>9</v>
      </c>
      <c r="K3" s="20" t="s">
        <v>10</v>
      </c>
      <c r="L3" s="141" t="s">
        <v>96</v>
      </c>
      <c r="M3" s="20" t="s">
        <v>2</v>
      </c>
      <c r="N3" s="26" t="s">
        <v>0</v>
      </c>
      <c r="O3" s="21" t="s">
        <v>11</v>
      </c>
      <c r="P3" s="43" t="s">
        <v>151</v>
      </c>
    </row>
    <row r="4" spans="1:16" s="31" customFormat="1" ht="85.5" customHeight="1">
      <c r="A4" s="42"/>
      <c r="B4" s="42"/>
      <c r="C4" s="159"/>
      <c r="D4" s="51" t="s">
        <v>214</v>
      </c>
      <c r="E4" s="51"/>
      <c r="F4" s="51" t="s">
        <v>211</v>
      </c>
      <c r="G4" s="30" t="s">
        <v>18</v>
      </c>
      <c r="H4" s="151"/>
      <c r="I4" s="36"/>
      <c r="J4" s="150" t="s">
        <v>38</v>
      </c>
      <c r="K4" s="153">
        <v>44865</v>
      </c>
      <c r="L4" s="41">
        <v>45474</v>
      </c>
      <c r="M4" s="154"/>
      <c r="N4" s="155">
        <v>315809.34000000003</v>
      </c>
      <c r="O4" s="128">
        <v>0.95</v>
      </c>
      <c r="P4" s="75" t="s">
        <v>152</v>
      </c>
    </row>
    <row r="5" spans="1:16" s="53" customFormat="1" ht="84" customHeight="1" thickBot="1">
      <c r="A5" s="42"/>
      <c r="B5" s="42"/>
      <c r="C5" s="159"/>
      <c r="D5" s="51" t="s">
        <v>215</v>
      </c>
      <c r="E5" s="51"/>
      <c r="F5" s="51" t="s">
        <v>210</v>
      </c>
      <c r="G5" s="30" t="s">
        <v>105</v>
      </c>
      <c r="H5" s="151"/>
      <c r="I5" s="36"/>
      <c r="J5" s="30" t="s">
        <v>114</v>
      </c>
      <c r="K5" s="52" t="s">
        <v>53</v>
      </c>
      <c r="L5" s="147">
        <v>45544</v>
      </c>
      <c r="M5" s="154"/>
      <c r="N5" s="129">
        <v>275640.21999999997</v>
      </c>
      <c r="O5" s="128">
        <v>0.8</v>
      </c>
      <c r="P5" s="118" t="s">
        <v>154</v>
      </c>
    </row>
    <row r="6" spans="1:16" s="29" customFormat="1" ht="76.5" customHeight="1">
      <c r="A6" s="169"/>
      <c r="B6" s="169"/>
      <c r="C6" s="170"/>
      <c r="D6" s="146" t="s">
        <v>221</v>
      </c>
      <c r="E6" s="146"/>
      <c r="F6" s="150" t="s">
        <v>209</v>
      </c>
      <c r="G6" s="146" t="s">
        <v>106</v>
      </c>
      <c r="H6" s="151"/>
      <c r="I6" s="33"/>
      <c r="J6" s="150" t="s">
        <v>93</v>
      </c>
      <c r="K6" s="147">
        <v>45043</v>
      </c>
      <c r="L6" s="147">
        <v>45580</v>
      </c>
      <c r="M6" s="154"/>
      <c r="N6" s="22">
        <v>1108904.75</v>
      </c>
      <c r="O6" s="130">
        <v>0.95</v>
      </c>
      <c r="P6" s="156" t="s">
        <v>155</v>
      </c>
    </row>
    <row r="7" spans="1:16" s="29" customFormat="1" ht="99" customHeight="1">
      <c r="A7" s="169"/>
      <c r="B7" s="169"/>
      <c r="C7" s="170"/>
      <c r="D7" s="146" t="s">
        <v>222</v>
      </c>
      <c r="E7" s="146"/>
      <c r="F7" s="150" t="s">
        <v>208</v>
      </c>
      <c r="G7" s="146" t="s">
        <v>107</v>
      </c>
      <c r="H7" s="151"/>
      <c r="I7" s="33"/>
      <c r="J7" s="150" t="s">
        <v>93</v>
      </c>
      <c r="K7" s="152">
        <v>45048</v>
      </c>
      <c r="L7" s="41">
        <v>45594</v>
      </c>
      <c r="M7" s="154"/>
      <c r="N7" s="22">
        <v>404137.69</v>
      </c>
      <c r="O7" s="118">
        <v>0.82</v>
      </c>
      <c r="P7" s="156" t="s">
        <v>156</v>
      </c>
    </row>
    <row r="8" spans="1:16" s="29" customFormat="1" ht="99" customHeight="1">
      <c r="A8" s="169"/>
      <c r="B8" s="169"/>
      <c r="C8" s="170"/>
      <c r="D8" s="146" t="s">
        <v>223</v>
      </c>
      <c r="E8" s="146"/>
      <c r="F8" s="146" t="s">
        <v>207</v>
      </c>
      <c r="G8" s="146" t="s">
        <v>108</v>
      </c>
      <c r="H8" s="50"/>
      <c r="I8" s="33"/>
      <c r="J8" s="146" t="s">
        <v>97</v>
      </c>
      <c r="K8" s="147">
        <v>45055</v>
      </c>
      <c r="L8" s="147">
        <v>45511</v>
      </c>
      <c r="M8" s="154"/>
      <c r="N8" s="22">
        <v>456655.01</v>
      </c>
      <c r="O8" s="130">
        <v>0.95</v>
      </c>
      <c r="P8" s="146" t="s">
        <v>175</v>
      </c>
    </row>
    <row r="9" spans="1:16" s="29" customFormat="1" ht="95.25" customHeight="1">
      <c r="A9" s="169"/>
      <c r="B9" s="169"/>
      <c r="C9" s="170"/>
      <c r="D9" s="146" t="s">
        <v>224</v>
      </c>
      <c r="E9" s="146"/>
      <c r="F9" s="78" t="s">
        <v>206</v>
      </c>
      <c r="G9" s="146" t="s">
        <v>110</v>
      </c>
      <c r="H9" s="50"/>
      <c r="I9" s="33"/>
      <c r="J9" s="146" t="s">
        <v>99</v>
      </c>
      <c r="K9" s="147">
        <v>45217</v>
      </c>
      <c r="L9" s="147">
        <v>45583</v>
      </c>
      <c r="M9" s="154"/>
      <c r="N9" s="103">
        <v>1248101.6000000001</v>
      </c>
      <c r="O9" s="130">
        <v>0.4</v>
      </c>
      <c r="P9" s="146" t="s">
        <v>185</v>
      </c>
    </row>
    <row r="10" spans="1:16" s="29" customFormat="1" ht="99" customHeight="1">
      <c r="A10" s="169"/>
      <c r="B10" s="169"/>
      <c r="C10" s="170"/>
      <c r="D10" s="146" t="s">
        <v>225</v>
      </c>
      <c r="E10" s="146"/>
      <c r="F10" s="78" t="s">
        <v>205</v>
      </c>
      <c r="G10" s="146" t="s">
        <v>95</v>
      </c>
      <c r="H10" s="50"/>
      <c r="I10" s="33"/>
      <c r="J10" s="150" t="s">
        <v>102</v>
      </c>
      <c r="K10" s="147">
        <v>45251</v>
      </c>
      <c r="L10" s="147">
        <v>45494</v>
      </c>
      <c r="M10" s="154"/>
      <c r="N10" s="103">
        <v>373076.27</v>
      </c>
      <c r="O10" s="130" t="s">
        <v>191</v>
      </c>
      <c r="P10" s="156" t="s">
        <v>172</v>
      </c>
    </row>
    <row r="11" spans="1:16" s="29" customFormat="1" ht="102.75" customHeight="1">
      <c r="A11" s="39"/>
      <c r="B11" s="39"/>
      <c r="C11" s="160"/>
      <c r="D11" s="146" t="s">
        <v>226</v>
      </c>
      <c r="E11" s="146"/>
      <c r="F11" s="78" t="s">
        <v>204</v>
      </c>
      <c r="G11" s="150" t="s">
        <v>91</v>
      </c>
      <c r="H11" s="50"/>
      <c r="I11" s="33"/>
      <c r="J11" s="150" t="s">
        <v>92</v>
      </c>
      <c r="K11" s="147">
        <v>45202</v>
      </c>
      <c r="L11" s="147">
        <v>45568</v>
      </c>
      <c r="M11" s="154"/>
      <c r="N11" s="103">
        <v>526007.75</v>
      </c>
      <c r="O11" s="130">
        <v>0.8</v>
      </c>
      <c r="P11" s="75" t="s">
        <v>157</v>
      </c>
    </row>
    <row r="12" spans="1:16" s="29" customFormat="1" ht="95.25" customHeight="1">
      <c r="A12" s="39"/>
      <c r="B12" s="39"/>
      <c r="C12" s="160"/>
      <c r="D12" s="146" t="s">
        <v>227</v>
      </c>
      <c r="E12" s="146"/>
      <c r="F12" s="146" t="s">
        <v>203</v>
      </c>
      <c r="G12" s="30" t="s">
        <v>21</v>
      </c>
      <c r="H12" s="151"/>
      <c r="I12" s="36"/>
      <c r="J12" s="146" t="s">
        <v>41</v>
      </c>
      <c r="K12" s="147">
        <v>44434</v>
      </c>
      <c r="L12" s="41">
        <v>45639</v>
      </c>
      <c r="M12" s="148">
        <v>44920</v>
      </c>
      <c r="N12" s="155">
        <v>6343440.6200000001</v>
      </c>
      <c r="O12" s="118">
        <v>1</v>
      </c>
      <c r="P12" s="146" t="s">
        <v>176</v>
      </c>
    </row>
    <row r="13" spans="1:16" s="29" customFormat="1" ht="97.5" customHeight="1">
      <c r="A13" s="39"/>
      <c r="B13" s="39"/>
      <c r="C13" s="160"/>
      <c r="D13" s="65" t="s">
        <v>228</v>
      </c>
      <c r="E13" s="65"/>
      <c r="F13" s="127" t="s">
        <v>202</v>
      </c>
      <c r="G13" s="46" t="s">
        <v>22</v>
      </c>
      <c r="H13" s="48"/>
      <c r="I13" s="35"/>
      <c r="J13" s="65" t="s">
        <v>36</v>
      </c>
      <c r="K13" s="148">
        <v>44593</v>
      </c>
      <c r="L13" s="147">
        <v>45870</v>
      </c>
      <c r="M13" s="148">
        <f>L13+61</f>
        <v>45931</v>
      </c>
      <c r="N13" s="155">
        <v>28472762.530000001</v>
      </c>
      <c r="O13" s="130">
        <v>0.89</v>
      </c>
      <c r="P13" s="65" t="s">
        <v>174</v>
      </c>
    </row>
    <row r="14" spans="1:16" s="29" customFormat="1" ht="116.25" customHeight="1">
      <c r="A14" s="39"/>
      <c r="B14" s="39"/>
      <c r="C14" s="160"/>
      <c r="D14" s="150" t="s">
        <v>229</v>
      </c>
      <c r="E14" s="150"/>
      <c r="F14" s="150" t="s">
        <v>201</v>
      </c>
      <c r="G14" s="30" t="s">
        <v>23</v>
      </c>
      <c r="H14" s="151"/>
      <c r="I14" s="36"/>
      <c r="J14" s="146" t="s">
        <v>42</v>
      </c>
      <c r="K14" s="147">
        <v>44670</v>
      </c>
      <c r="L14" s="132">
        <v>45582</v>
      </c>
      <c r="M14" s="148">
        <f>L14+91</f>
        <v>45673</v>
      </c>
      <c r="N14" s="155">
        <v>42580795.719999999</v>
      </c>
      <c r="O14" s="118">
        <v>0.95</v>
      </c>
      <c r="P14" s="146" t="s">
        <v>158</v>
      </c>
    </row>
    <row r="15" spans="1:16" s="29" customFormat="1" ht="116.25" customHeight="1">
      <c r="A15" s="77"/>
      <c r="B15" s="77"/>
      <c r="C15" s="160"/>
      <c r="D15" s="150" t="s">
        <v>230</v>
      </c>
      <c r="E15" s="150"/>
      <c r="F15" s="150" t="s">
        <v>200</v>
      </c>
      <c r="G15" s="30" t="s">
        <v>15</v>
      </c>
      <c r="H15" s="151"/>
      <c r="I15" s="36"/>
      <c r="J15" s="146" t="s">
        <v>41</v>
      </c>
      <c r="K15" s="147">
        <v>44707</v>
      </c>
      <c r="L15" s="147">
        <v>45618</v>
      </c>
      <c r="M15" s="148">
        <f>L15+60</f>
        <v>45678</v>
      </c>
      <c r="N15" s="155">
        <v>10519024.050000001</v>
      </c>
      <c r="O15" s="118">
        <v>0.95</v>
      </c>
      <c r="P15" s="146" t="s">
        <v>182</v>
      </c>
    </row>
    <row r="16" spans="1:16" s="3" customFormat="1" ht="116.25" customHeight="1">
      <c r="A16" s="65"/>
      <c r="B16" s="65"/>
      <c r="C16" s="161"/>
      <c r="D16" s="150" t="s">
        <v>231</v>
      </c>
      <c r="E16" s="146"/>
      <c r="F16" s="150" t="s">
        <v>199</v>
      </c>
      <c r="G16" s="30" t="s">
        <v>24</v>
      </c>
      <c r="H16" s="151"/>
      <c r="I16" s="33"/>
      <c r="J16" s="146" t="s">
        <v>33</v>
      </c>
      <c r="K16" s="152">
        <v>44742</v>
      </c>
      <c r="L16" s="147">
        <v>45562</v>
      </c>
      <c r="M16" s="154"/>
      <c r="N16" s="145">
        <v>3859864.81</v>
      </c>
      <c r="O16" s="118">
        <v>0.75</v>
      </c>
      <c r="P16" s="146" t="s">
        <v>179</v>
      </c>
    </row>
    <row r="17" spans="1:17" s="29" customFormat="1" ht="137.25" customHeight="1">
      <c r="A17" s="55"/>
      <c r="B17" s="55"/>
      <c r="C17" s="160"/>
      <c r="D17" s="150" t="s">
        <v>232</v>
      </c>
      <c r="E17" s="146"/>
      <c r="F17" s="150" t="s">
        <v>198</v>
      </c>
      <c r="G17" s="30" t="s">
        <v>30</v>
      </c>
      <c r="H17" s="151"/>
      <c r="I17" s="33"/>
      <c r="J17" s="146" t="s">
        <v>40</v>
      </c>
      <c r="K17" s="147">
        <v>44865</v>
      </c>
      <c r="L17" s="41">
        <f>K17+730</f>
        <v>45595</v>
      </c>
      <c r="M17" s="154"/>
      <c r="N17" s="155">
        <v>16825103.77</v>
      </c>
      <c r="O17" s="130">
        <v>0.95</v>
      </c>
      <c r="P17" s="65" t="s">
        <v>184</v>
      </c>
      <c r="Q17" s="97"/>
    </row>
    <row r="18" spans="1:17" s="28" customFormat="1" ht="180.75" customHeight="1">
      <c r="A18" s="39"/>
      <c r="B18" s="39"/>
      <c r="C18" s="160"/>
      <c r="D18" s="150" t="s">
        <v>233</v>
      </c>
      <c r="E18" s="146"/>
      <c r="F18" s="150" t="s">
        <v>197</v>
      </c>
      <c r="G18" s="30" t="s">
        <v>31</v>
      </c>
      <c r="H18" s="59" t="s">
        <v>29</v>
      </c>
      <c r="I18" s="59" t="s">
        <v>29</v>
      </c>
      <c r="J18" s="146" t="s">
        <v>34</v>
      </c>
      <c r="K18" s="147">
        <v>44882</v>
      </c>
      <c r="L18" s="41">
        <f>K18+638</f>
        <v>45520</v>
      </c>
      <c r="M18" s="154"/>
      <c r="N18" s="155">
        <v>19927162.280000001</v>
      </c>
      <c r="O18" s="130">
        <v>0.4</v>
      </c>
      <c r="P18" s="146" t="s">
        <v>183</v>
      </c>
    </row>
    <row r="19" spans="1:17" s="28" customFormat="1" ht="148.5" customHeight="1">
      <c r="A19" s="39"/>
      <c r="B19" s="39"/>
      <c r="C19" s="160"/>
      <c r="D19" s="150" t="s">
        <v>234</v>
      </c>
      <c r="E19" s="146"/>
      <c r="F19" s="150" t="s">
        <v>196</v>
      </c>
      <c r="G19" s="30" t="s">
        <v>32</v>
      </c>
      <c r="H19" s="151"/>
      <c r="I19" s="33"/>
      <c r="J19" s="146" t="s">
        <v>35</v>
      </c>
      <c r="K19" s="147">
        <v>44813</v>
      </c>
      <c r="L19" s="41">
        <f>K19+730</f>
        <v>45543</v>
      </c>
      <c r="M19" s="154"/>
      <c r="N19" s="155">
        <v>4832344.42</v>
      </c>
      <c r="O19" s="118">
        <v>0.8</v>
      </c>
      <c r="P19" s="146" t="s">
        <v>174</v>
      </c>
    </row>
    <row r="20" spans="1:17" s="28" customFormat="1" ht="116.25" customHeight="1">
      <c r="A20" s="39"/>
      <c r="B20" s="39"/>
      <c r="C20" s="160"/>
      <c r="D20" s="78" t="s">
        <v>262</v>
      </c>
      <c r="E20" s="78"/>
      <c r="F20" s="78" t="s">
        <v>195</v>
      </c>
      <c r="G20" s="150" t="s">
        <v>48</v>
      </c>
      <c r="H20" s="61"/>
      <c r="I20" s="150"/>
      <c r="J20" s="149" t="s">
        <v>37</v>
      </c>
      <c r="K20" s="41">
        <v>44964</v>
      </c>
      <c r="L20" s="41">
        <v>45511</v>
      </c>
      <c r="M20" s="67"/>
      <c r="N20" s="22">
        <v>4612515.74</v>
      </c>
      <c r="O20" s="131">
        <v>0.65</v>
      </c>
      <c r="P20" s="156" t="s">
        <v>189</v>
      </c>
    </row>
    <row r="21" spans="1:17" s="28" customFormat="1" ht="116.25" customHeight="1">
      <c r="A21" s="39"/>
      <c r="B21" s="39"/>
      <c r="C21" s="160"/>
      <c r="D21" s="78" t="s">
        <v>235</v>
      </c>
      <c r="E21" s="78"/>
      <c r="F21" s="78" t="s">
        <v>212</v>
      </c>
      <c r="G21" s="150" t="s">
        <v>49</v>
      </c>
      <c r="H21" s="150"/>
      <c r="I21" s="150"/>
      <c r="J21" s="149" t="s">
        <v>37</v>
      </c>
      <c r="K21" s="41">
        <v>44964</v>
      </c>
      <c r="L21" s="132">
        <v>45968</v>
      </c>
      <c r="M21" s="41"/>
      <c r="N21" s="25">
        <v>4230602.66</v>
      </c>
      <c r="O21" s="131">
        <v>0.5</v>
      </c>
      <c r="P21" s="156" t="s">
        <v>159</v>
      </c>
    </row>
    <row r="22" spans="1:17" s="31" customFormat="1" ht="116.25" customHeight="1">
      <c r="A22" s="42"/>
      <c r="B22" s="42"/>
      <c r="C22" s="159"/>
      <c r="D22" s="37" t="s">
        <v>236</v>
      </c>
      <c r="E22" s="37"/>
      <c r="F22" s="37" t="s">
        <v>194</v>
      </c>
      <c r="G22" s="66" t="s">
        <v>54</v>
      </c>
      <c r="H22" s="66"/>
      <c r="I22" s="66"/>
      <c r="J22" s="65" t="s">
        <v>58</v>
      </c>
      <c r="K22" s="67">
        <v>44956</v>
      </c>
      <c r="L22" s="70">
        <v>45321</v>
      </c>
      <c r="M22" s="67"/>
      <c r="N22" s="22">
        <v>17697500</v>
      </c>
      <c r="O22" s="133">
        <v>0.55000000000000004</v>
      </c>
      <c r="P22" s="65" t="s">
        <v>174</v>
      </c>
    </row>
    <row r="23" spans="1:17" s="31" customFormat="1" ht="116.25" customHeight="1">
      <c r="A23" s="42"/>
      <c r="B23" s="42"/>
      <c r="C23" s="159"/>
      <c r="D23" s="37" t="s">
        <v>237</v>
      </c>
      <c r="E23" s="19"/>
      <c r="F23" s="19" t="s">
        <v>193</v>
      </c>
      <c r="G23" s="46" t="s">
        <v>56</v>
      </c>
      <c r="H23" s="48"/>
      <c r="I23" s="35"/>
      <c r="J23" s="46" t="s">
        <v>75</v>
      </c>
      <c r="K23" s="70">
        <v>44956</v>
      </c>
      <c r="L23" s="70">
        <v>45321</v>
      </c>
      <c r="M23" s="154"/>
      <c r="N23" s="129">
        <v>19993000.010000002</v>
      </c>
      <c r="O23" s="134">
        <v>0.3</v>
      </c>
      <c r="P23" s="65" t="s">
        <v>174</v>
      </c>
    </row>
    <row r="24" spans="1:17" s="31" customFormat="1" ht="116.25" customHeight="1">
      <c r="A24" s="42"/>
      <c r="B24" s="42"/>
      <c r="C24" s="159"/>
      <c r="D24" s="37" t="s">
        <v>238</v>
      </c>
      <c r="E24" s="19"/>
      <c r="F24" s="19" t="s">
        <v>192</v>
      </c>
      <c r="G24" s="46" t="s">
        <v>55</v>
      </c>
      <c r="H24" s="48"/>
      <c r="I24" s="35"/>
      <c r="J24" s="46" t="s">
        <v>59</v>
      </c>
      <c r="K24" s="70">
        <v>44956</v>
      </c>
      <c r="L24" s="70">
        <v>45321</v>
      </c>
      <c r="M24" s="154"/>
      <c r="N24" s="129">
        <v>19070000</v>
      </c>
      <c r="O24" s="134">
        <v>0.20399999999999999</v>
      </c>
      <c r="P24" s="65" t="s">
        <v>174</v>
      </c>
    </row>
    <row r="25" spans="1:17" s="31" customFormat="1" ht="123" customHeight="1">
      <c r="A25" s="42"/>
      <c r="B25" s="42"/>
      <c r="C25" s="159"/>
      <c r="D25" s="37" t="s">
        <v>239</v>
      </c>
      <c r="E25" s="19"/>
      <c r="F25" s="19" t="s">
        <v>119</v>
      </c>
      <c r="G25" s="46" t="s">
        <v>118</v>
      </c>
      <c r="H25" s="48"/>
      <c r="I25" s="35"/>
      <c r="J25" s="46" t="s">
        <v>120</v>
      </c>
      <c r="K25" s="70">
        <v>45370</v>
      </c>
      <c r="L25" s="41">
        <v>45523</v>
      </c>
      <c r="M25" s="154"/>
      <c r="N25" s="129">
        <v>1793576.26</v>
      </c>
      <c r="O25" s="128">
        <v>0.65</v>
      </c>
      <c r="P25" s="165" t="s">
        <v>264</v>
      </c>
      <c r="Q25" s="98"/>
    </row>
    <row r="26" spans="1:17" s="31" customFormat="1" ht="100.5" customHeight="1">
      <c r="A26" s="42"/>
      <c r="B26" s="42"/>
      <c r="C26" s="159"/>
      <c r="D26" s="37" t="s">
        <v>240</v>
      </c>
      <c r="E26" s="19"/>
      <c r="F26" s="19" t="s">
        <v>122</v>
      </c>
      <c r="G26" s="46" t="s">
        <v>121</v>
      </c>
      <c r="H26" s="48"/>
      <c r="I26" s="35"/>
      <c r="J26" s="46" t="s">
        <v>257</v>
      </c>
      <c r="K26" s="70">
        <v>45362</v>
      </c>
      <c r="L26" s="41">
        <f>K26+183</f>
        <v>45545</v>
      </c>
      <c r="M26" s="154"/>
      <c r="N26" s="129">
        <v>1390302.79</v>
      </c>
      <c r="O26" s="131">
        <v>0.18</v>
      </c>
      <c r="P26" s="166" t="s">
        <v>265</v>
      </c>
    </row>
    <row r="27" spans="1:17" s="31" customFormat="1" ht="100.5" customHeight="1">
      <c r="A27" s="56"/>
      <c r="B27" s="56"/>
      <c r="C27" s="159"/>
      <c r="D27" s="37" t="s">
        <v>241</v>
      </c>
      <c r="E27" s="19"/>
      <c r="F27" s="19" t="s">
        <v>123</v>
      </c>
      <c r="G27" s="46" t="s">
        <v>124</v>
      </c>
      <c r="H27" s="48"/>
      <c r="I27" s="35"/>
      <c r="J27" s="46" t="s">
        <v>258</v>
      </c>
      <c r="K27" s="70">
        <v>45362</v>
      </c>
      <c r="L27" s="41">
        <f>K27+183</f>
        <v>45545</v>
      </c>
      <c r="M27" s="154"/>
      <c r="N27" s="129">
        <v>2678454.21</v>
      </c>
      <c r="O27" s="131">
        <v>0.1</v>
      </c>
      <c r="P27" s="156" t="s">
        <v>160</v>
      </c>
    </row>
    <row r="28" spans="1:17" s="31" customFormat="1" ht="100.5" customHeight="1">
      <c r="A28" s="108"/>
      <c r="B28" s="108"/>
      <c r="C28" s="159"/>
      <c r="D28" s="37" t="s">
        <v>242</v>
      </c>
      <c r="E28" s="19"/>
      <c r="F28" s="19" t="s">
        <v>125</v>
      </c>
      <c r="G28" s="46" t="s">
        <v>126</v>
      </c>
      <c r="H28" s="48"/>
      <c r="I28" s="35"/>
      <c r="J28" s="46" t="s">
        <v>259</v>
      </c>
      <c r="K28" s="70">
        <v>45362</v>
      </c>
      <c r="L28" s="41">
        <v>45514</v>
      </c>
      <c r="M28" s="154"/>
      <c r="N28" s="129">
        <v>589449.52</v>
      </c>
      <c r="O28" s="131">
        <v>0.85</v>
      </c>
      <c r="P28" s="75" t="s">
        <v>177</v>
      </c>
    </row>
    <row r="29" spans="1:17" s="29" customFormat="1" ht="116.25" customHeight="1">
      <c r="A29" s="39"/>
      <c r="B29" s="39"/>
      <c r="C29" s="160"/>
      <c r="D29" s="37" t="s">
        <v>243</v>
      </c>
      <c r="E29" s="19"/>
      <c r="F29" s="19" t="s">
        <v>128</v>
      </c>
      <c r="G29" s="46" t="s">
        <v>136</v>
      </c>
      <c r="H29" s="48"/>
      <c r="I29" s="35"/>
      <c r="J29" s="46" t="s">
        <v>147</v>
      </c>
      <c r="K29" s="70">
        <v>45362</v>
      </c>
      <c r="L29" s="41">
        <f>K29+183</f>
        <v>45545</v>
      </c>
      <c r="M29" s="154"/>
      <c r="N29" s="129">
        <v>2079123.03</v>
      </c>
      <c r="O29" s="131">
        <v>0.4</v>
      </c>
      <c r="P29" s="156" t="s">
        <v>161</v>
      </c>
    </row>
    <row r="30" spans="1:17" s="29" customFormat="1" ht="116.25" customHeight="1">
      <c r="A30" s="39"/>
      <c r="B30" s="39"/>
      <c r="C30" s="160"/>
      <c r="D30" s="78" t="s">
        <v>244</v>
      </c>
      <c r="E30" s="19"/>
      <c r="F30" s="19" t="s">
        <v>129</v>
      </c>
      <c r="G30" s="46" t="s">
        <v>138</v>
      </c>
      <c r="H30" s="48"/>
      <c r="I30" s="35"/>
      <c r="J30" s="46" t="s">
        <v>257</v>
      </c>
      <c r="K30" s="70" t="s">
        <v>137</v>
      </c>
      <c r="L30" s="41">
        <v>45543</v>
      </c>
      <c r="M30" s="154"/>
      <c r="N30" s="129">
        <v>1347115.21</v>
      </c>
      <c r="O30" s="131">
        <v>0.15</v>
      </c>
      <c r="P30" s="156" t="s">
        <v>162</v>
      </c>
    </row>
    <row r="31" spans="1:17" s="29" customFormat="1" ht="116.25" customHeight="1">
      <c r="A31" s="39"/>
      <c r="B31" s="39"/>
      <c r="C31" s="160"/>
      <c r="D31" s="78" t="s">
        <v>245</v>
      </c>
      <c r="E31" s="19"/>
      <c r="F31" s="19" t="s">
        <v>130</v>
      </c>
      <c r="G31" s="46" t="s">
        <v>180</v>
      </c>
      <c r="H31" s="48"/>
      <c r="I31" s="35"/>
      <c r="J31" s="46" t="s">
        <v>257</v>
      </c>
      <c r="K31" s="70">
        <v>45362</v>
      </c>
      <c r="L31" s="41">
        <f>K31+183</f>
        <v>45545</v>
      </c>
      <c r="M31" s="154"/>
      <c r="N31" s="129">
        <v>1896065.31</v>
      </c>
      <c r="O31" s="131">
        <v>0.27</v>
      </c>
      <c r="P31" s="165" t="s">
        <v>263</v>
      </c>
    </row>
    <row r="32" spans="1:17" s="29" customFormat="1" ht="150.75" customHeight="1">
      <c r="A32" s="39"/>
      <c r="B32" s="39"/>
      <c r="C32" s="160"/>
      <c r="D32" s="37" t="s">
        <v>246</v>
      </c>
      <c r="E32" s="19"/>
      <c r="F32" s="19" t="s">
        <v>127</v>
      </c>
      <c r="G32" s="46" t="s">
        <v>139</v>
      </c>
      <c r="H32" s="48"/>
      <c r="I32" s="35"/>
      <c r="J32" s="46" t="s">
        <v>259</v>
      </c>
      <c r="K32" s="70">
        <v>45362</v>
      </c>
      <c r="L32" s="41">
        <f>K32+183</f>
        <v>45545</v>
      </c>
      <c r="M32" s="154"/>
      <c r="N32" s="129">
        <v>1398591.8</v>
      </c>
      <c r="O32" s="131">
        <v>0.7</v>
      </c>
      <c r="P32" s="156" t="s">
        <v>163</v>
      </c>
    </row>
    <row r="33" spans="1:16" s="62" customFormat="1" ht="90" customHeight="1">
      <c r="A33" s="60"/>
      <c r="B33" s="60"/>
      <c r="C33" s="162"/>
      <c r="D33" s="78" t="s">
        <v>247</v>
      </c>
      <c r="E33" s="19"/>
      <c r="F33" s="19" t="s">
        <v>131</v>
      </c>
      <c r="G33" s="46" t="s">
        <v>140</v>
      </c>
      <c r="H33" s="48"/>
      <c r="I33" s="35"/>
      <c r="J33" s="46" t="s">
        <v>260</v>
      </c>
      <c r="K33" s="70">
        <v>45362</v>
      </c>
      <c r="L33" s="41">
        <v>45545</v>
      </c>
      <c r="M33" s="154"/>
      <c r="N33" s="129">
        <v>1479278.04</v>
      </c>
      <c r="O33" s="131">
        <v>0.2</v>
      </c>
      <c r="P33" s="156" t="s">
        <v>164</v>
      </c>
    </row>
    <row r="34" spans="1:16" s="63" customFormat="1" ht="90" customHeight="1" thickBot="1">
      <c r="A34" s="60"/>
      <c r="B34" s="60"/>
      <c r="C34" s="162"/>
      <c r="D34" s="37" t="s">
        <v>248</v>
      </c>
      <c r="E34" s="19"/>
      <c r="F34" s="19" t="s">
        <v>132</v>
      </c>
      <c r="G34" s="46" t="s">
        <v>178</v>
      </c>
      <c r="H34" s="48"/>
      <c r="I34" s="35"/>
      <c r="J34" s="46" t="s">
        <v>219</v>
      </c>
      <c r="K34" s="70">
        <v>45362</v>
      </c>
      <c r="L34" s="41">
        <f>K34+183</f>
        <v>45545</v>
      </c>
      <c r="M34" s="154"/>
      <c r="N34" s="129">
        <v>1208746.3600000001</v>
      </c>
      <c r="O34" s="131">
        <v>0.53</v>
      </c>
      <c r="P34" s="156" t="s">
        <v>165</v>
      </c>
    </row>
    <row r="35" spans="1:16" s="13" customFormat="1" ht="92.25" customHeight="1">
      <c r="A35" s="69"/>
      <c r="B35" s="69"/>
      <c r="C35" s="163"/>
      <c r="D35" s="37" t="s">
        <v>249</v>
      </c>
      <c r="E35" s="19"/>
      <c r="F35" s="19" t="s">
        <v>133</v>
      </c>
      <c r="G35" s="46" t="s">
        <v>148</v>
      </c>
      <c r="H35" s="48"/>
      <c r="I35" s="35"/>
      <c r="J35" s="46" t="s">
        <v>261</v>
      </c>
      <c r="K35" s="70" t="s">
        <v>141</v>
      </c>
      <c r="L35" s="142" t="s">
        <v>146</v>
      </c>
      <c r="M35" s="154"/>
      <c r="N35" s="129">
        <v>534932.43999999994</v>
      </c>
      <c r="O35" s="131">
        <v>0</v>
      </c>
      <c r="P35" s="156" t="s">
        <v>166</v>
      </c>
    </row>
    <row r="36" spans="1:16" s="4" customFormat="1" ht="106.5" customHeight="1">
      <c r="A36" s="66"/>
      <c r="B36" s="66"/>
      <c r="C36" s="164"/>
      <c r="D36" s="78" t="s">
        <v>250</v>
      </c>
      <c r="E36" s="19"/>
      <c r="F36" s="19" t="s">
        <v>134</v>
      </c>
      <c r="G36" s="46" t="s">
        <v>149</v>
      </c>
      <c r="H36" s="48"/>
      <c r="I36" s="35"/>
      <c r="J36" s="46" t="s">
        <v>220</v>
      </c>
      <c r="K36" s="70">
        <v>45362</v>
      </c>
      <c r="L36" s="41">
        <f>K36+183</f>
        <v>45545</v>
      </c>
      <c r="M36" s="154"/>
      <c r="N36" s="129">
        <v>427550.32</v>
      </c>
      <c r="O36" s="131">
        <v>0.97</v>
      </c>
      <c r="P36" s="75" t="s">
        <v>167</v>
      </c>
    </row>
    <row r="37" spans="1:16" s="73" customFormat="1" ht="93.75" customHeight="1" thickBot="1">
      <c r="A37" s="72" t="s">
        <v>74</v>
      </c>
      <c r="B37" s="66"/>
      <c r="C37" s="164"/>
      <c r="D37" s="37" t="s">
        <v>251</v>
      </c>
      <c r="E37" s="19"/>
      <c r="F37" s="19" t="s">
        <v>135</v>
      </c>
      <c r="G37" s="46" t="s">
        <v>150</v>
      </c>
      <c r="H37" s="48"/>
      <c r="I37" s="35"/>
      <c r="J37" s="46" t="s">
        <v>219</v>
      </c>
      <c r="K37" s="70">
        <v>45362</v>
      </c>
      <c r="L37" s="41">
        <f>K37+183</f>
        <v>45545</v>
      </c>
      <c r="M37" s="154"/>
      <c r="N37" s="129">
        <v>2368698.4500000002</v>
      </c>
      <c r="O37" s="131">
        <v>0.2</v>
      </c>
      <c r="P37" s="156" t="s">
        <v>168</v>
      </c>
    </row>
    <row r="38" spans="1:16" s="73" customFormat="1" ht="269.25" customHeight="1" thickBot="1">
      <c r="A38" s="72" t="s">
        <v>74</v>
      </c>
      <c r="B38" s="66"/>
      <c r="C38" s="164"/>
      <c r="D38" s="157" t="s">
        <v>252</v>
      </c>
      <c r="E38" s="19"/>
      <c r="F38" s="19" t="s">
        <v>142</v>
      </c>
      <c r="G38" s="46" t="str">
        <f>[1]ATUAL!D19</f>
        <v>Reforma e ampliação de predios institucionais para criação de salas de Unidades Escolares - FINANCIAMENTO BB</v>
      </c>
      <c r="H38" s="48"/>
      <c r="I38" s="35"/>
      <c r="J38" s="46" t="s">
        <v>218</v>
      </c>
      <c r="K38" s="70">
        <v>45342</v>
      </c>
      <c r="L38" s="147">
        <v>45524</v>
      </c>
      <c r="M38" s="154"/>
      <c r="N38" s="129">
        <v>2878273.98</v>
      </c>
      <c r="O38" s="131">
        <v>0.8</v>
      </c>
      <c r="P38" s="156" t="s">
        <v>187</v>
      </c>
    </row>
    <row r="39" spans="1:16" ht="90" customHeight="1">
      <c r="D39" s="37" t="s">
        <v>253</v>
      </c>
      <c r="E39" s="19"/>
      <c r="F39" s="19" t="s">
        <v>143</v>
      </c>
      <c r="G39" s="46" t="str">
        <f>[1]ATUAL!D20</f>
        <v>Execução de Obras de Drenagem - bairro Morro do Algodão - DESENVOLVE SP</v>
      </c>
      <c r="H39" s="48"/>
      <c r="I39" s="35"/>
      <c r="J39" s="46" t="s">
        <v>217</v>
      </c>
      <c r="K39" s="70">
        <v>45362</v>
      </c>
      <c r="L39" s="41">
        <f>K39+183</f>
        <v>45545</v>
      </c>
      <c r="M39" s="154"/>
      <c r="N39" s="129">
        <v>3535208.8</v>
      </c>
      <c r="O39" s="131">
        <v>0.3</v>
      </c>
      <c r="P39" s="156" t="s">
        <v>169</v>
      </c>
    </row>
    <row r="40" spans="1:16" ht="90" customHeight="1">
      <c r="D40" s="37" t="s">
        <v>254</v>
      </c>
      <c r="E40" s="19"/>
      <c r="F40" s="19" t="s">
        <v>144</v>
      </c>
      <c r="G40" s="46" t="str">
        <f>[1]ATUAL!D21</f>
        <v>Execução de obras de Drenagem na Avenida Avelino Alves - bairro Pegorelli - DESENVOLVE SP</v>
      </c>
      <c r="H40" s="48"/>
      <c r="I40" s="35"/>
      <c r="J40" s="46" t="s">
        <v>217</v>
      </c>
      <c r="K40" s="70">
        <v>45362</v>
      </c>
      <c r="L40" s="41">
        <f>K40+183</f>
        <v>45545</v>
      </c>
      <c r="M40" s="154"/>
      <c r="N40" s="129">
        <v>3057499.35</v>
      </c>
      <c r="O40" s="131">
        <v>0.35</v>
      </c>
      <c r="P40" s="75" t="s">
        <v>170</v>
      </c>
    </row>
    <row r="41" spans="1:16" ht="103.5" customHeight="1">
      <c r="D41" s="37" t="s">
        <v>255</v>
      </c>
      <c r="E41" s="19"/>
      <c r="F41" s="19" t="s">
        <v>145</v>
      </c>
      <c r="G41" s="46" t="str">
        <f>[1]ATUAL!D22</f>
        <v>Execução de obras de Drenagem na Rua Alvarenga Peixoto - bairro Jardim Aruan - DESENVOLVE SP</v>
      </c>
      <c r="H41" s="48"/>
      <c r="I41" s="35"/>
      <c r="J41" s="46" t="s">
        <v>217</v>
      </c>
      <c r="K41" s="70">
        <v>45362</v>
      </c>
      <c r="L41" s="41">
        <f>K41+183</f>
        <v>45545</v>
      </c>
      <c r="M41" s="154"/>
      <c r="N41" s="129">
        <v>3603047.16</v>
      </c>
      <c r="O41" s="131">
        <v>0.2</v>
      </c>
      <c r="P41" s="156" t="s">
        <v>171</v>
      </c>
    </row>
    <row r="42" spans="1:16" ht="72.75" customHeight="1">
      <c r="D42" s="37" t="s">
        <v>256</v>
      </c>
      <c r="E42" s="19"/>
      <c r="F42" s="19" t="s">
        <v>213</v>
      </c>
      <c r="G42" s="46" t="str">
        <f>[1]ATUAL!D23</f>
        <v>Infraestrutura de Saneamento Básico - Loteamento Mar Verde - LEILAO</v>
      </c>
      <c r="H42" s="48"/>
      <c r="I42" s="35"/>
      <c r="J42" s="46" t="s">
        <v>216</v>
      </c>
      <c r="K42" s="70">
        <v>45371</v>
      </c>
      <c r="L42" s="41">
        <v>45766</v>
      </c>
      <c r="M42" s="154"/>
      <c r="N42" s="129">
        <v>15742004.560000001</v>
      </c>
      <c r="O42" s="131">
        <v>0.05</v>
      </c>
      <c r="P42" s="75" t="s">
        <v>181</v>
      </c>
    </row>
  </sheetData>
  <autoFilter ref="L1:L29"/>
  <mergeCells count="8">
    <mergeCell ref="A1:P1"/>
    <mergeCell ref="A8:A10"/>
    <mergeCell ref="B8:B10"/>
    <mergeCell ref="C8:C10"/>
    <mergeCell ref="A6:A7"/>
    <mergeCell ref="B6:B7"/>
    <mergeCell ref="C6:C7"/>
    <mergeCell ref="D2:P2"/>
  </mergeCells>
  <conditionalFormatting sqref="M14:M15 L12 L4 M4:M5 M22:M42">
    <cfRule type="cellIs" dxfId="5" priority="80" operator="lessThan">
      <formula>43189</formula>
    </cfRule>
  </conditionalFormatting>
  <conditionalFormatting sqref="L12 L4">
    <cfRule type="cellIs" dxfId="4" priority="79" operator="lessThan">
      <formula>43707</formula>
    </cfRule>
  </conditionalFormatting>
  <conditionalFormatting sqref="M14:M19 M6:M11">
    <cfRule type="timePeriod" dxfId="3" priority="66" timePeriod="thisMonth">
      <formula>AND(MONTH(M6)=MONTH(TODAY()),YEAR(M6)=YEAR(TODAY()))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9" fitToWidth="3" fitToHeight="3" orientation="landscape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view="pageBreakPreview" topLeftCell="D19" zoomScale="40" zoomScaleNormal="100" zoomScaleSheetLayoutView="40" workbookViewId="0">
      <selection activeCell="D3" sqref="D3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4" customFormat="1" ht="162.75" customHeight="1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s="8" customFormat="1" ht="83.25" customHeight="1">
      <c r="A2" s="32"/>
      <c r="B2" s="32"/>
      <c r="C2" s="7"/>
      <c r="D2" s="180" t="s">
        <v>6</v>
      </c>
      <c r="E2" s="180"/>
      <c r="F2" s="180"/>
      <c r="G2" s="181"/>
      <c r="H2" s="181"/>
      <c r="I2" s="180"/>
      <c r="J2" s="180"/>
      <c r="K2" s="180"/>
      <c r="L2" s="180"/>
      <c r="M2" s="180"/>
      <c r="N2" s="180"/>
      <c r="O2" s="180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8</v>
      </c>
      <c r="H3" s="18"/>
      <c r="I3" s="16" t="s">
        <v>1</v>
      </c>
      <c r="J3" s="2" t="s">
        <v>9</v>
      </c>
      <c r="K3" s="20" t="s">
        <v>10</v>
      </c>
      <c r="L3" s="20" t="s">
        <v>12</v>
      </c>
      <c r="M3" s="20" t="s">
        <v>2</v>
      </c>
      <c r="N3" s="26" t="s">
        <v>0</v>
      </c>
      <c r="O3" s="21" t="s">
        <v>11</v>
      </c>
    </row>
    <row r="4" spans="1:15" s="54" customFormat="1" ht="39.950000000000003" customHeight="1">
      <c r="A4" s="80"/>
      <c r="B4" s="80"/>
      <c r="C4" s="50"/>
      <c r="D4" s="169" t="s">
        <v>67</v>
      </c>
      <c r="E4" s="80"/>
      <c r="F4" s="177" t="s">
        <v>72</v>
      </c>
      <c r="G4" s="182" t="s">
        <v>78</v>
      </c>
      <c r="H4" s="80"/>
      <c r="I4" s="33"/>
      <c r="J4" s="176" t="s">
        <v>89</v>
      </c>
      <c r="K4" s="183">
        <v>45054</v>
      </c>
      <c r="L4" s="174">
        <v>45358</v>
      </c>
      <c r="M4" s="81"/>
      <c r="N4" s="184">
        <v>167610.34</v>
      </c>
      <c r="O4" s="185">
        <v>1</v>
      </c>
    </row>
    <row r="5" spans="1:15" s="54" customFormat="1" ht="39.950000000000003" customHeight="1">
      <c r="A5" s="80"/>
      <c r="B5" s="80"/>
      <c r="C5" s="50"/>
      <c r="D5" s="169"/>
      <c r="E5" s="80"/>
      <c r="F5" s="177"/>
      <c r="G5" s="182"/>
      <c r="H5" s="80"/>
      <c r="I5" s="33"/>
      <c r="J5" s="176"/>
      <c r="K5" s="183"/>
      <c r="L5" s="174"/>
      <c r="M5" s="81"/>
      <c r="N5" s="184"/>
      <c r="O5" s="185"/>
    </row>
    <row r="6" spans="1:15" s="54" customFormat="1" ht="39.950000000000003" customHeight="1">
      <c r="A6" s="80"/>
      <c r="B6" s="80"/>
      <c r="C6" s="50"/>
      <c r="D6" s="169"/>
      <c r="E6" s="80"/>
      <c r="F6" s="177"/>
      <c r="G6" s="182"/>
      <c r="H6" s="80"/>
      <c r="I6" s="33"/>
      <c r="J6" s="176"/>
      <c r="K6" s="183"/>
      <c r="L6" s="174"/>
      <c r="M6" s="81"/>
      <c r="N6" s="184"/>
      <c r="O6" s="185"/>
    </row>
    <row r="7" spans="1:15" ht="90" customHeight="1">
      <c r="D7" s="51" t="s">
        <v>68</v>
      </c>
      <c r="E7" s="51"/>
      <c r="F7" s="51" t="s">
        <v>69</v>
      </c>
      <c r="G7" s="50" t="s">
        <v>77</v>
      </c>
      <c r="H7" s="36"/>
      <c r="I7" s="36"/>
      <c r="J7" s="82" t="s">
        <v>90</v>
      </c>
      <c r="K7" s="83">
        <v>45048</v>
      </c>
      <c r="L7" s="83">
        <v>45353</v>
      </c>
      <c r="M7" s="81">
        <f>L7+60</f>
        <v>45413</v>
      </c>
      <c r="N7" s="57">
        <v>307684.90000000002</v>
      </c>
      <c r="O7" s="89">
        <v>1</v>
      </c>
    </row>
    <row r="8" spans="1:15" s="29" customFormat="1" ht="90" customHeight="1">
      <c r="A8" s="9"/>
      <c r="B8" s="9"/>
      <c r="C8" s="10"/>
      <c r="D8" s="90" t="s">
        <v>25</v>
      </c>
      <c r="E8" s="90"/>
      <c r="F8" s="92" t="s">
        <v>26</v>
      </c>
      <c r="G8" s="90" t="s">
        <v>81</v>
      </c>
      <c r="H8" s="91"/>
      <c r="I8" s="33"/>
      <c r="J8" s="92" t="s">
        <v>86</v>
      </c>
      <c r="K8" s="94">
        <v>44883</v>
      </c>
      <c r="L8" s="76">
        <v>45305</v>
      </c>
      <c r="M8" s="95"/>
      <c r="N8" s="25">
        <v>3101478.83</v>
      </c>
      <c r="O8" s="93">
        <v>1</v>
      </c>
    </row>
    <row r="9" spans="1:15" ht="90" customHeight="1">
      <c r="D9" s="82" t="s">
        <v>45</v>
      </c>
      <c r="E9" s="82"/>
      <c r="F9" s="84" t="s">
        <v>46</v>
      </c>
      <c r="G9" s="82" t="s">
        <v>84</v>
      </c>
      <c r="H9" s="88"/>
      <c r="I9" s="33"/>
      <c r="J9" s="84" t="s">
        <v>47</v>
      </c>
      <c r="K9" s="86">
        <v>44970</v>
      </c>
      <c r="L9" s="76">
        <v>45332</v>
      </c>
      <c r="M9" s="87"/>
      <c r="N9" s="25">
        <v>396155.63</v>
      </c>
      <c r="O9" s="85">
        <v>1</v>
      </c>
    </row>
    <row r="10" spans="1:15" s="54" customFormat="1" ht="39.950000000000003" customHeight="1">
      <c r="A10" s="107"/>
      <c r="B10" s="107"/>
      <c r="C10" s="50"/>
      <c r="D10" s="169" t="s">
        <v>66</v>
      </c>
      <c r="E10" s="107"/>
      <c r="F10" s="177" t="s">
        <v>71</v>
      </c>
      <c r="G10" s="177" t="s">
        <v>79</v>
      </c>
      <c r="H10" s="107"/>
      <c r="I10" s="33"/>
      <c r="J10" s="176" t="s">
        <v>113</v>
      </c>
      <c r="K10" s="173">
        <v>45050</v>
      </c>
      <c r="L10" s="174">
        <v>45415</v>
      </c>
      <c r="M10" s="99"/>
      <c r="N10" s="175">
        <v>317668.12</v>
      </c>
      <c r="O10" s="187" t="s">
        <v>100</v>
      </c>
    </row>
    <row r="11" spans="1:15" s="54" customFormat="1" ht="39.950000000000003" customHeight="1">
      <c r="A11" s="107"/>
      <c r="B11" s="107"/>
      <c r="C11" s="50"/>
      <c r="D11" s="169"/>
      <c r="E11" s="107"/>
      <c r="F11" s="177"/>
      <c r="G11" s="177"/>
      <c r="H11" s="107"/>
      <c r="I11" s="33"/>
      <c r="J11" s="176"/>
      <c r="K11" s="173"/>
      <c r="L11" s="174"/>
      <c r="M11" s="99"/>
      <c r="N11" s="175"/>
      <c r="O11" s="187"/>
    </row>
    <row r="12" spans="1:15" s="54" customFormat="1" ht="39.950000000000003" customHeight="1">
      <c r="A12" s="107"/>
      <c r="B12" s="107"/>
      <c r="C12" s="50"/>
      <c r="D12" s="169"/>
      <c r="E12" s="107"/>
      <c r="F12" s="177"/>
      <c r="G12" s="177"/>
      <c r="H12" s="107"/>
      <c r="I12" s="33"/>
      <c r="J12" s="176"/>
      <c r="K12" s="173"/>
      <c r="L12" s="174"/>
      <c r="M12" s="99"/>
      <c r="N12" s="175"/>
      <c r="O12" s="187"/>
    </row>
    <row r="13" spans="1:15" s="54" customFormat="1" ht="30" customHeight="1">
      <c r="A13" s="108"/>
      <c r="B13" s="108"/>
      <c r="C13" s="108"/>
      <c r="D13" s="169" t="s">
        <v>13</v>
      </c>
      <c r="E13" s="107"/>
      <c r="F13" s="177" t="s">
        <v>14</v>
      </c>
      <c r="G13" s="169" t="s">
        <v>19</v>
      </c>
      <c r="H13" s="110"/>
      <c r="I13" s="33"/>
      <c r="J13" s="176" t="s">
        <v>39</v>
      </c>
      <c r="K13" s="172">
        <v>44726</v>
      </c>
      <c r="L13" s="183">
        <v>45396</v>
      </c>
      <c r="M13" s="189">
        <f>L13+60</f>
        <v>45456</v>
      </c>
      <c r="N13" s="190">
        <v>349158.34</v>
      </c>
      <c r="O13" s="191" t="s">
        <v>116</v>
      </c>
    </row>
    <row r="14" spans="1:15" s="29" customFormat="1" ht="30" customHeight="1">
      <c r="A14" s="111"/>
      <c r="B14" s="111"/>
      <c r="C14" s="112"/>
      <c r="D14" s="169"/>
      <c r="E14" s="107"/>
      <c r="F14" s="177"/>
      <c r="G14" s="169"/>
      <c r="H14" s="110"/>
      <c r="I14" s="58"/>
      <c r="J14" s="176"/>
      <c r="K14" s="172"/>
      <c r="L14" s="183"/>
      <c r="M14" s="189"/>
      <c r="N14" s="190"/>
      <c r="O14" s="191"/>
    </row>
    <row r="15" spans="1:15" s="29" customFormat="1" ht="30" customHeight="1">
      <c r="A15" s="111"/>
      <c r="B15" s="111"/>
      <c r="C15" s="112"/>
      <c r="D15" s="169"/>
      <c r="E15" s="107"/>
      <c r="F15" s="177"/>
      <c r="G15" s="169"/>
      <c r="H15" s="110"/>
      <c r="I15" s="58"/>
      <c r="J15" s="176"/>
      <c r="K15" s="172"/>
      <c r="L15" s="183"/>
      <c r="M15" s="189"/>
      <c r="N15" s="190"/>
      <c r="O15" s="191"/>
    </row>
    <row r="16" spans="1:15" ht="90" customHeight="1">
      <c r="A16" s="90"/>
      <c r="B16" s="90"/>
      <c r="C16" s="50"/>
      <c r="D16" s="51" t="s">
        <v>61</v>
      </c>
      <c r="E16" s="51"/>
      <c r="F16" s="51" t="s">
        <v>60</v>
      </c>
      <c r="G16" s="105" t="s">
        <v>103</v>
      </c>
      <c r="H16" s="36"/>
      <c r="I16" s="36"/>
      <c r="J16" s="105" t="s">
        <v>112</v>
      </c>
      <c r="K16" s="76">
        <v>45056</v>
      </c>
      <c r="L16" s="96">
        <v>45361</v>
      </c>
      <c r="M16" s="99"/>
      <c r="N16" s="100">
        <v>321845.94</v>
      </c>
      <c r="O16" s="114" t="s">
        <v>116</v>
      </c>
    </row>
    <row r="17" spans="1:22" s="54" customFormat="1" ht="39.950000000000003" customHeight="1">
      <c r="A17" s="104"/>
      <c r="B17" s="104"/>
      <c r="C17" s="50"/>
      <c r="D17" s="169" t="s">
        <v>65</v>
      </c>
      <c r="E17" s="104"/>
      <c r="F17" s="177" t="s">
        <v>70</v>
      </c>
      <c r="G17" s="177" t="s">
        <v>80</v>
      </c>
      <c r="H17" s="104"/>
      <c r="I17" s="33"/>
      <c r="J17" s="176" t="s">
        <v>88</v>
      </c>
      <c r="K17" s="188" t="s">
        <v>101</v>
      </c>
      <c r="L17" s="186"/>
      <c r="M17" s="81"/>
      <c r="N17" s="184">
        <v>313352.83</v>
      </c>
      <c r="O17" s="185">
        <v>0</v>
      </c>
    </row>
    <row r="18" spans="1:22" s="54" customFormat="1" ht="39.950000000000003" customHeight="1">
      <c r="A18" s="104"/>
      <c r="B18" s="104"/>
      <c r="C18" s="50"/>
      <c r="D18" s="169"/>
      <c r="E18" s="104"/>
      <c r="F18" s="177"/>
      <c r="G18" s="177"/>
      <c r="H18" s="104"/>
      <c r="I18" s="33"/>
      <c r="J18" s="176"/>
      <c r="K18" s="188"/>
      <c r="L18" s="186"/>
      <c r="M18" s="81"/>
      <c r="N18" s="184"/>
      <c r="O18" s="185"/>
    </row>
    <row r="19" spans="1:22" s="54" customFormat="1" ht="39.950000000000003" customHeight="1">
      <c r="A19" s="104"/>
      <c r="B19" s="104"/>
      <c r="C19" s="50"/>
      <c r="D19" s="169"/>
      <c r="E19" s="104"/>
      <c r="F19" s="177"/>
      <c r="G19" s="177"/>
      <c r="H19" s="104"/>
      <c r="I19" s="33"/>
      <c r="J19" s="176"/>
      <c r="K19" s="188"/>
      <c r="L19" s="186"/>
      <c r="M19" s="81"/>
      <c r="N19" s="184"/>
      <c r="O19" s="185"/>
    </row>
    <row r="20" spans="1:22" s="144" customFormat="1" ht="72" customHeight="1">
      <c r="A20" s="135"/>
      <c r="B20" s="135"/>
      <c r="C20" s="50"/>
      <c r="D20" s="90" t="s">
        <v>16</v>
      </c>
      <c r="E20" s="90"/>
      <c r="F20" s="92" t="s">
        <v>17</v>
      </c>
      <c r="G20" s="105" t="s">
        <v>20</v>
      </c>
      <c r="H20" s="91"/>
      <c r="I20" s="33"/>
      <c r="J20" s="92" t="s">
        <v>85</v>
      </c>
      <c r="K20" s="94">
        <v>44784</v>
      </c>
      <c r="L20" s="96">
        <v>45419</v>
      </c>
      <c r="M20" s="68"/>
      <c r="N20" s="22">
        <v>2262936.09</v>
      </c>
      <c r="O20" s="101">
        <v>1</v>
      </c>
    </row>
    <row r="21" spans="1:22" s="144" customFormat="1" ht="92.25" customHeight="1">
      <c r="A21" s="135"/>
      <c r="B21" s="135"/>
      <c r="C21" s="50"/>
      <c r="D21" s="39" t="s">
        <v>62</v>
      </c>
      <c r="E21" s="39"/>
      <c r="F21" s="49" t="s">
        <v>76</v>
      </c>
      <c r="G21" s="105" t="s">
        <v>109</v>
      </c>
      <c r="H21" s="50"/>
      <c r="I21" s="33"/>
      <c r="J21" s="79" t="s">
        <v>98</v>
      </c>
      <c r="K21" s="40">
        <v>45174</v>
      </c>
      <c r="L21" s="102">
        <v>45417</v>
      </c>
      <c r="M21" s="68"/>
      <c r="N21" s="103">
        <v>420067.47</v>
      </c>
      <c r="O21" s="109" t="s">
        <v>117</v>
      </c>
    </row>
    <row r="22" spans="1:22" s="144" customFormat="1" ht="92.25" customHeight="1">
      <c r="A22" s="135"/>
      <c r="B22" s="135"/>
      <c r="C22" s="50"/>
      <c r="D22" s="51" t="s">
        <v>51</v>
      </c>
      <c r="E22" s="51"/>
      <c r="F22" s="51" t="s">
        <v>57</v>
      </c>
      <c r="G22" s="30" t="s">
        <v>104</v>
      </c>
      <c r="H22" s="124"/>
      <c r="I22" s="36"/>
      <c r="J22" s="30" t="s">
        <v>115</v>
      </c>
      <c r="K22" s="52" t="s">
        <v>52</v>
      </c>
      <c r="L22" s="125">
        <v>45359</v>
      </c>
      <c r="M22" s="122"/>
      <c r="N22" s="71">
        <v>315406.84999999998</v>
      </c>
      <c r="O22" s="75" t="s">
        <v>188</v>
      </c>
    </row>
    <row r="23" spans="1:22" s="144" customFormat="1" ht="92.25" customHeight="1">
      <c r="A23" s="135"/>
      <c r="B23" s="135"/>
      <c r="C23" s="50"/>
      <c r="D23" s="39" t="s">
        <v>43</v>
      </c>
      <c r="E23" s="39"/>
      <c r="F23" s="42" t="s">
        <v>44</v>
      </c>
      <c r="G23" s="105" t="s">
        <v>82</v>
      </c>
      <c r="H23" s="38"/>
      <c r="I23" s="33"/>
      <c r="J23" s="64" t="s">
        <v>94</v>
      </c>
      <c r="K23" s="40">
        <v>44918</v>
      </c>
      <c r="L23" s="136">
        <v>45404</v>
      </c>
      <c r="M23" s="126"/>
      <c r="N23" s="22">
        <v>540560.46</v>
      </c>
      <c r="O23" s="130" t="s">
        <v>190</v>
      </c>
      <c r="P23" s="116" t="s">
        <v>173</v>
      </c>
    </row>
    <row r="24" spans="1:22" s="144" customFormat="1" ht="92.25" customHeight="1">
      <c r="A24" s="135"/>
      <c r="B24" s="135"/>
      <c r="C24" s="50"/>
      <c r="D24" s="39" t="s">
        <v>27</v>
      </c>
      <c r="E24" s="39"/>
      <c r="F24" s="42" t="s">
        <v>28</v>
      </c>
      <c r="G24" s="105" t="s">
        <v>83</v>
      </c>
      <c r="H24" s="38"/>
      <c r="I24" s="33"/>
      <c r="J24" s="42" t="s">
        <v>87</v>
      </c>
      <c r="K24" s="74">
        <v>44882</v>
      </c>
      <c r="L24" s="41">
        <v>45427</v>
      </c>
      <c r="M24" s="126"/>
      <c r="N24" s="22">
        <v>2080925.46</v>
      </c>
      <c r="O24" s="130" t="s">
        <v>190</v>
      </c>
      <c r="P24" s="115" t="s">
        <v>174</v>
      </c>
    </row>
    <row r="25" spans="1:22" s="144" customFormat="1" ht="92.25" customHeight="1">
      <c r="A25" s="135"/>
      <c r="B25" s="135"/>
      <c r="C25" s="50"/>
      <c r="D25" s="135"/>
      <c r="E25" s="135"/>
      <c r="F25" s="137"/>
      <c r="G25" s="135"/>
      <c r="H25" s="138"/>
      <c r="I25" s="33"/>
      <c r="J25" s="137"/>
      <c r="K25" s="139"/>
      <c r="L25" s="41"/>
      <c r="M25" s="140"/>
      <c r="N25" s="22"/>
      <c r="O25" s="130"/>
      <c r="P25" s="137"/>
    </row>
    <row r="26" spans="1:22" s="144" customFormat="1" ht="92.25" customHeight="1">
      <c r="A26" s="135"/>
      <c r="B26" s="135"/>
      <c r="C26" s="50"/>
      <c r="D26" s="39" t="s">
        <v>63</v>
      </c>
      <c r="E26" s="39"/>
      <c r="F26" s="49" t="s">
        <v>64</v>
      </c>
      <c r="G26" s="106" t="s">
        <v>111</v>
      </c>
      <c r="H26" s="50"/>
      <c r="I26" s="33"/>
      <c r="J26" s="79" t="s">
        <v>97</v>
      </c>
      <c r="K26" s="40">
        <v>45140</v>
      </c>
      <c r="L26" s="136">
        <v>45506</v>
      </c>
      <c r="M26" s="126"/>
      <c r="N26" s="103">
        <v>878456.94</v>
      </c>
      <c r="O26" s="130" t="s">
        <v>190</v>
      </c>
      <c r="P26" s="137"/>
    </row>
    <row r="27" spans="1:22" s="144" customFormat="1" ht="83.25" customHeight="1">
      <c r="A27" s="135"/>
      <c r="B27" s="135"/>
      <c r="C27" s="50"/>
      <c r="P27" s="117" t="s">
        <v>186</v>
      </c>
    </row>
    <row r="28" spans="1:22" ht="90" customHeight="1">
      <c r="A28" s="107"/>
      <c r="B28" s="107"/>
      <c r="C28" s="10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V28" s="13"/>
    </row>
    <row r="29" spans="1:22" s="29" customFormat="1" ht="116.25" customHeight="1">
      <c r="A29" s="39"/>
      <c r="B29" s="39"/>
      <c r="C29" s="39"/>
      <c r="P29" s="119"/>
      <c r="Q29" s="75"/>
      <c r="R29" s="97"/>
    </row>
    <row r="30" spans="1:22" s="31" customFormat="1" ht="106.5" customHeight="1">
      <c r="A30" s="121"/>
      <c r="B30" s="121"/>
      <c r="C30" s="121"/>
      <c r="P30" s="123" t="s">
        <v>153</v>
      </c>
    </row>
  </sheetData>
  <autoFilter ref="J1:J3"/>
  <mergeCells count="35">
    <mergeCell ref="O10:O12"/>
    <mergeCell ref="N17:N19"/>
    <mergeCell ref="O17:O19"/>
    <mergeCell ref="K17:K19"/>
    <mergeCell ref="L13:L15"/>
    <mergeCell ref="M13:M15"/>
    <mergeCell ref="N13:N15"/>
    <mergeCell ref="O13:O15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0:D12"/>
    <mergeCell ref="K13:K15"/>
    <mergeCell ref="K10:K12"/>
    <mergeCell ref="L10:L12"/>
    <mergeCell ref="N10:N12"/>
    <mergeCell ref="J10:J12"/>
    <mergeCell ref="F10:F12"/>
    <mergeCell ref="G10:G12"/>
  </mergeCells>
  <conditionalFormatting sqref="O4 M4:M6 O10 O17 L8:M26">
    <cfRule type="timePeriod" dxfId="2" priority="17" timePeriod="thisMonth">
      <formula>AND(MONTH(L4)=MONTH(TODAY()),YEAR(L4)=YEAR(TODAY()))</formula>
    </cfRule>
  </conditionalFormatting>
  <conditionalFormatting sqref="M13:M26">
    <cfRule type="cellIs" dxfId="1" priority="12" operator="lessThan">
      <formula>43189</formula>
    </cfRule>
  </conditionalFormatting>
  <conditionalFormatting sqref="M26">
    <cfRule type="timePeriod" dxfId="0" priority="1" timePeriod="thisMonth">
      <formula>AND(MONTH(M26)=MONTH(TODAY()),YEAR(M26)=YEAR(TODAY()))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4"/>
      <c r="B2" s="44"/>
      <c r="D2" s="44"/>
      <c r="F2" s="44"/>
    </row>
    <row r="3" spans="1:6">
      <c r="A3" s="44"/>
      <c r="B3" s="44"/>
      <c r="D3" s="44"/>
      <c r="F3" s="44"/>
    </row>
    <row r="4" spans="1:6">
      <c r="A4" s="44"/>
      <c r="B4" s="44"/>
      <c r="F4" s="44"/>
    </row>
    <row r="5" spans="1:6">
      <c r="B5" s="44"/>
      <c r="F5" s="44"/>
    </row>
    <row r="6" spans="1:6">
      <c r="B6" s="44"/>
      <c r="F6" s="44"/>
    </row>
    <row r="7" spans="1:6">
      <c r="B7" s="44"/>
    </row>
    <row r="8" spans="1:6">
      <c r="B8" s="44"/>
      <c r="F8" s="44"/>
    </row>
    <row r="9" spans="1:6" ht="25.5">
      <c r="B9" s="44"/>
      <c r="E9" s="70"/>
      <c r="F9" s="113"/>
    </row>
    <row r="10" spans="1:6">
      <c r="B10" s="44"/>
    </row>
    <row r="11" spans="1:6">
      <c r="B11" s="44"/>
    </row>
    <row r="12" spans="1:6">
      <c r="B12" s="44"/>
    </row>
    <row r="13" spans="1:6">
      <c r="B13" s="44"/>
    </row>
    <row r="14" spans="1:6">
      <c r="B14" s="44"/>
    </row>
    <row r="16" spans="1:6">
      <c r="B16" s="4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2024-07-24T18:35:00Z</cp:lastPrinted>
  <dcterms:created xsi:type="dcterms:W3CDTF">2012-10-16T18:02:55Z</dcterms:created>
  <dcterms:modified xsi:type="dcterms:W3CDTF">2024-07-26T13:53:54Z</dcterms:modified>
</cp:coreProperties>
</file>