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205" yWindow="0" windowWidth="9675" windowHeight="8010" tabRatio="456"/>
  </bookViews>
  <sheets>
    <sheet name="ANDAMENTO" sheetId="13" r:id="rId1"/>
    <sheet name="OBRAS CONCLUIDAS" sheetId="15" r:id="rId2"/>
    <sheet name="Plan1" sheetId="16" r:id="rId3"/>
  </sheets>
  <definedNames>
    <definedName name="_xlnm._FilterDatabase" localSheetId="0" hidden="1">ANDAMENTO!$L$1:$L$33</definedName>
    <definedName name="_xlnm._FilterDatabase" localSheetId="1" hidden="1">'OBRAS CONCLUIDAS'!$J$1:$J$7</definedName>
    <definedName name="_xlnm.Print_Area" localSheetId="0">ANDAMENTO!$A$1:$O$38</definedName>
    <definedName name="_xlnm.Print_Area" localSheetId="1">'OBRAS CONCLUIDAS'!$D$1:$O$36</definedName>
    <definedName name="_xlnm.Print_Titles" localSheetId="0">ANDAMENTO!$1:$4</definedName>
    <definedName name="_xlnm.Print_Titles" localSheetId="1">'OBRAS CONCLUIDAS'!$1:$3</definedName>
  </definedNames>
  <calcPr calcId="125725"/>
</workbook>
</file>

<file path=xl/calcChain.xml><?xml version="1.0" encoding="utf-8"?>
<calcChain xmlns="http://schemas.openxmlformats.org/spreadsheetml/2006/main">
  <c r="M32" i="15"/>
  <c r="M29"/>
  <c r="M34"/>
  <c r="M22"/>
  <c r="M21" l="1"/>
  <c r="M16"/>
  <c r="L16"/>
  <c r="L15"/>
  <c r="M12"/>
  <c r="L11"/>
  <c r="M10"/>
  <c r="I10"/>
  <c r="L9" l="1"/>
  <c r="M7" l="1"/>
  <c r="I7"/>
  <c r="L5"/>
  <c r="L4"/>
</calcChain>
</file>

<file path=xl/sharedStrings.xml><?xml version="1.0" encoding="utf-8"?>
<sst xmlns="http://schemas.openxmlformats.org/spreadsheetml/2006/main" count="323" uniqueCount="168">
  <si>
    <t>VALOR CONTRATADO</t>
  </si>
  <si>
    <t>VALOR ESTIMADO</t>
  </si>
  <si>
    <t>CONTRATO</t>
  </si>
  <si>
    <t>EMPENHO</t>
  </si>
  <si>
    <t>REGIÃO</t>
  </si>
  <si>
    <t>FISCAIS</t>
  </si>
  <si>
    <t>RESUMO DE OBRAS EM ANDAMENTO - SECRETARIA DE OBRAS PÚBLICAS</t>
  </si>
  <si>
    <t>JOSIANE/LAIS</t>
  </si>
  <si>
    <t>MICHAEL/   LUCIANO</t>
  </si>
  <si>
    <t>MODALIDADE</t>
  </si>
  <si>
    <t>SOLANGE</t>
  </si>
  <si>
    <t>TP 01/21</t>
  </si>
  <si>
    <t>45/21</t>
  </si>
  <si>
    <t>TP 04/21</t>
  </si>
  <si>
    <t>CP 05/21</t>
  </si>
  <si>
    <t>CP 11/21</t>
  </si>
  <si>
    <t>CP 12/21</t>
  </si>
  <si>
    <t>CP 13/21</t>
  </si>
  <si>
    <t>125/21</t>
  </si>
  <si>
    <t>344/21</t>
  </si>
  <si>
    <t>374/21</t>
  </si>
  <si>
    <t>126/21</t>
  </si>
  <si>
    <t>OBJETO</t>
  </si>
  <si>
    <t>EMPRESA CONTRATADA</t>
  </si>
  <si>
    <t>DATA DE INICIO</t>
  </si>
  <si>
    <t>PERCENTUAL EXECUTADO</t>
  </si>
  <si>
    <t>DATA PREVISTA P/ TÉRMINO</t>
  </si>
  <si>
    <t>229/21</t>
  </si>
  <si>
    <t>39/22</t>
  </si>
  <si>
    <t>TP 10/21</t>
  </si>
  <si>
    <t>TP 02/22</t>
  </si>
  <si>
    <t>77/22</t>
  </si>
  <si>
    <t>TP 03/22</t>
  </si>
  <si>
    <t>74/22</t>
  </si>
  <si>
    <t>SEM OIS EMITIDA</t>
  </si>
  <si>
    <t>TP 06/21</t>
  </si>
  <si>
    <t>76/22</t>
  </si>
  <si>
    <t>TP 05/22</t>
  </si>
  <si>
    <t>CC 09/22</t>
  </si>
  <si>
    <t>117/22</t>
  </si>
  <si>
    <t>CC 11/22</t>
  </si>
  <si>
    <t>166/22</t>
  </si>
  <si>
    <t>E. R. S. MULTISERVIÇOS LTDA, CNPJ nº 21.993.984/0001-29</t>
  </si>
  <si>
    <t>TP 06/22</t>
  </si>
  <si>
    <t>161/22</t>
  </si>
  <si>
    <t>Reforma da Praça de Lazer – Bairro Olaria</t>
  </si>
  <si>
    <t>Infraestrutura e Reforma do Campo Esportivo – Bairro Porto Novo</t>
  </si>
  <si>
    <t>Implantação do Parque Natural Muncipal do Juqueriquere - Bairro Porto Novo - Convênio Estadual</t>
  </si>
  <si>
    <t xml:space="preserve">Complementação de Construção de Creche - Bairro Golfinho - Convênio Federal </t>
  </si>
  <si>
    <r>
      <t xml:space="preserve">Pavimentação de Diversas Ruas do Bairro Martim de Sá - </t>
    </r>
    <r>
      <rPr>
        <sz val="20"/>
        <color rgb="FF000000"/>
        <rFont val="Arial"/>
        <family val="2"/>
      </rPr>
      <t>Convênio Estadual</t>
    </r>
  </si>
  <si>
    <r>
      <t xml:space="preserve">Infraestrutura de Drenagem e Pavimentação - Bairro Golfinho - </t>
    </r>
    <r>
      <rPr>
        <sz val="20"/>
        <color rgb="FF000000"/>
        <rFont val="Arial"/>
        <family val="2"/>
      </rPr>
      <t>Convênio Estadual</t>
    </r>
  </si>
  <si>
    <t>Construção de Infraestrutura na Praça da Cultura – Av. Dr. Arthur Costa Filho - Centro</t>
  </si>
  <si>
    <t>Implantação do Boulevard Turístico da Praia do Centro</t>
  </si>
  <si>
    <t>Reforma e Recuperação das Quadras de Beach Tennis, Quadras de Futebol Society e Quadras de Tennis em Diversos Bairros do Município</t>
  </si>
  <si>
    <t>Revitalização da Trilha de Acesso e do Farol do Morro da Prainha - Convênio Estadual</t>
  </si>
  <si>
    <t>Construção De Unidades Habitacionais - Baln. Mar Azul</t>
  </si>
  <si>
    <t>Construção de Praça Esportiva e de Lazer - Perequê Mirim - Finisa</t>
  </si>
  <si>
    <t>Revitalização e Drenagem do Trecho da Av. Aristides Anísio dos Santos e Complementação Av. Brasilia - FINISA</t>
  </si>
  <si>
    <t>181/22</t>
  </si>
  <si>
    <t>DL 4588/22</t>
  </si>
  <si>
    <t>Serviços de reformas de Unidades Educacionais</t>
  </si>
  <si>
    <t>CC 16/22</t>
  </si>
  <si>
    <t>248/22</t>
  </si>
  <si>
    <t>CC 20/22</t>
  </si>
  <si>
    <t>260/22</t>
  </si>
  <si>
    <t>Instalação de Mármore e Granito em Bancadas e Divisórias para Finalização da CEI Golfinho</t>
  </si>
  <si>
    <t>Reforma do Pier do Massaguaçú</t>
  </si>
  <si>
    <t>KTZ CONSTRUTORA EIRELI, CNPJ/MF nº 43.486.775/0001-21</t>
  </si>
  <si>
    <t>ALCÂNTARA &amp; DUARTE ARQUITETURA LTDA ME, CNPJ/MF nº 19.314.920/0001-02</t>
  </si>
  <si>
    <t>PALÁCIO CONSTRUÇÕES LTDA, CNPJ nº 01.321.433/0001-01</t>
  </si>
  <si>
    <t>HEBROM CONSTRUÇÕES LTDA, CNPJ nº 04.941.945/0001-69</t>
  </si>
  <si>
    <t>HABILTECH ENGENHARIA LTDA, CNPJ nº 33.872.983/0001-05</t>
  </si>
  <si>
    <t>J. R. CONSTRUTORA E TERRAPLANAGEM LTDA,  CNPJ/MF nº 01.963.124/0001/35</t>
  </si>
  <si>
    <t>JP CONSTRUTORA, EMPREENDIMENTOS IMOBILIÁRIOS E PARTICIPAÇÕES LTDA, CNPJ nº 15.684.472/0001-88</t>
  </si>
  <si>
    <t>JB CONSTRUÇÕES E EMPREENDIMENTOS EIRELI, CNPJ nº 00.688.529/0001-40</t>
  </si>
  <si>
    <t>EGEO ENGENHARIA E SOLUÇÕES AMBIENTAIS LTDA, CNPJ nº 02.841.119/0001-12</t>
  </si>
  <si>
    <t>CC 21/22</t>
  </si>
  <si>
    <t>CC 23/22</t>
  </si>
  <si>
    <t>269/22</t>
  </si>
  <si>
    <t>311/22</t>
  </si>
  <si>
    <t>FLÁVIA FRÚGOLI RAMOS EIRELI - CNPJ/MF sob nº 25.184.982/0001-40</t>
  </si>
  <si>
    <t>AVC FIRE INSTALAÇÃO E VENDA DE EQUIPAMENTOS EIRELI CNPJ/MF sob nº 37.134.629/0001-34</t>
  </si>
  <si>
    <r>
      <rPr>
        <b/>
        <sz val="32"/>
        <rFont val="Arial"/>
        <family val="2"/>
      </rPr>
      <t>PREFEITURA DA ESTÂNCIA BALNEÁRIA DE CARAGUATATUBA</t>
    </r>
    <r>
      <rPr>
        <b/>
        <sz val="36"/>
        <rFont val="Arial"/>
        <family val="2"/>
      </rPr>
      <t xml:space="preserve">
</t>
    </r>
    <r>
      <rPr>
        <b/>
        <sz val="26"/>
        <rFont val="Arial"/>
        <family val="2"/>
      </rPr>
      <t>ESTADO DE SÃO PAULO</t>
    </r>
  </si>
  <si>
    <t>PP 64/22</t>
  </si>
  <si>
    <t>PP 65/22</t>
  </si>
  <si>
    <t>PP 66/22</t>
  </si>
  <si>
    <t>RP de Reforma - ESPORTES E PRÓPRIOS PÚBLICOS</t>
  </si>
  <si>
    <t>CONSTRUMEDICI ENGENHARIA E COMÉRCIO LTDA, CNPJ nº 46.044.392/0001-91</t>
  </si>
  <si>
    <t>199/22</t>
  </si>
  <si>
    <t>200/22</t>
  </si>
  <si>
    <t>CONSTRUTORA PROGREDIOR LTDA, CNPJ nº 59.838.989/0001-10</t>
  </si>
  <si>
    <t>201/22</t>
  </si>
  <si>
    <t>PARALISADA</t>
  </si>
  <si>
    <t>obra concluída</t>
  </si>
  <si>
    <t>TP 01/22</t>
  </si>
  <si>
    <t>Finalização da Construção da EMEF -Getuba</t>
  </si>
  <si>
    <t>69/22</t>
  </si>
  <si>
    <t>Obra concluíuda e escola entregue a população</t>
  </si>
  <si>
    <t>CONTRATO REINCID</t>
  </si>
  <si>
    <t>CC 04/23</t>
  </si>
  <si>
    <t>71/23</t>
  </si>
  <si>
    <t>ARAUCARIA SERVIÇOS DA CONSTRUÇÃO CIVIL LTDA</t>
  </si>
  <si>
    <t>TOTAL</t>
  </si>
  <si>
    <t>AGUARDANDO ANÁLISE PROC. LICITATÓRIO PELO ESTADO</t>
  </si>
  <si>
    <t>CONV.</t>
  </si>
  <si>
    <t>PREF.</t>
  </si>
  <si>
    <t>CC 09/23</t>
  </si>
  <si>
    <t>91/23</t>
  </si>
  <si>
    <t>OBRAS CONCLUÍDA</t>
  </si>
  <si>
    <t>OBRAS CONCLUÍDAS</t>
  </si>
  <si>
    <t>OBRA CONCLUÍDA</t>
  </si>
  <si>
    <t>PREFEITURA DA ESTÂNCIA BALNEÁRIA DE CARAGUATATUBA
ESTADO DE SÃO PAULO</t>
  </si>
  <si>
    <r>
      <t>CONSTRUTORA PROGREDIOR LTDA</t>
    </r>
    <r>
      <rPr>
        <sz val="20"/>
        <color theme="1"/>
        <rFont val="Arial"/>
        <family val="2"/>
      </rPr>
      <t>, inscrita no CNPJ nº 59.838.989/0001-10</t>
    </r>
  </si>
  <si>
    <t>JB CONSTRUÇÕES E EMPREENDIMENTOS EIRELI,  CNPJ nº 00.688.529/0001-40</t>
  </si>
  <si>
    <t>87/22</t>
  </si>
  <si>
    <t xml:space="preserve">Reforma e Afequação para sala de multimídia na SEDUC - Bairro Indáia </t>
  </si>
  <si>
    <t>Ececução de base de concreto para instalação de academia ao ar livre em diversos locais do município</t>
  </si>
  <si>
    <t>Infraestrutura de pavimentação e drenagem - Bairro Pontal Santa Marina</t>
  </si>
  <si>
    <t>Infraestrutura no Morro Santo Antônio</t>
  </si>
  <si>
    <t>Infraestrutura de reforma de ciclovia - Cidade Jardim - Convênio Estadual</t>
  </si>
  <si>
    <t>PP 14/23</t>
  </si>
  <si>
    <t>142/23</t>
  </si>
  <si>
    <t>execução de base de bica corrida para recomposição de vias danificadas</t>
  </si>
  <si>
    <t>RUBIA FRUGOLI DOS SANTOS, CNPJ nº 04.657.704/0001-92</t>
  </si>
  <si>
    <t>PALÁCIO CONSTRUÇÕES LTDA, 
CNPJ nº 01.321.433/0001-01</t>
  </si>
  <si>
    <t>HABILTECH ENGENHARIA LTDA, 
CNPJ nº 33.872.983/0001-05</t>
  </si>
  <si>
    <t>LECOPAV CONSTRUÇÃO E ENGENHARIA LTDA  - CNPJ/MF sob nº 08.933.237/0001-37</t>
  </si>
  <si>
    <t xml:space="preserve"> CONTRATO RESCINDIDO</t>
  </si>
  <si>
    <t>CONTRATO RESCINDIDO</t>
  </si>
  <si>
    <t>CC 17/22</t>
  </si>
  <si>
    <t>251/22</t>
  </si>
  <si>
    <t>ELABORAÇÃO DO PROJETO BÁSICO DE ENGENHARIA PARA INFRAESTRUTURA DO LOTEAMENTO MAR VERDE</t>
  </si>
  <si>
    <t>SANECONS SANEAMENTO CONSTRUÇÃO E SERVIÇOS LTDA</t>
  </si>
  <si>
    <t>100% Serviço Concluido</t>
  </si>
  <si>
    <t xml:space="preserve">100% Obra Concluida </t>
  </si>
  <si>
    <t xml:space="preserve">PRAZO DE EXECUÇÃO </t>
  </si>
  <si>
    <t>DATA DE INICIO DA REFORMA</t>
  </si>
  <si>
    <t>PRAZO DE EXECUÇÃO  DA REFORMA</t>
  </si>
  <si>
    <t>VALOR DA REFORMA</t>
  </si>
  <si>
    <t>PERCENTUAL EXECUTADO DA REFORMA</t>
  </si>
  <si>
    <t>REFORMAS EXECUTADAS PELA RP 199/2022 -  SEDUC</t>
  </si>
  <si>
    <t>REFORMAS EXECUTADAS PELA RP 200/2022 -  ESPORTES E PRÓPRIOS PÚBLICOS</t>
  </si>
  <si>
    <t>REFORMAS EXECUTADAS PELA RP 201/2022 -  SAÚDE</t>
  </si>
  <si>
    <t>RP de Reforma - SAÚDE</t>
  </si>
  <si>
    <t>RP de Reforma - SEDUC</t>
  </si>
  <si>
    <t>CEI Ester Nunes</t>
  </si>
  <si>
    <t>EMEF Prof° Euclydes Ferreira</t>
  </si>
  <si>
    <t>CEI ADI Adriana Aparecida Cassiano</t>
  </si>
  <si>
    <t>CEI Professora Célia Rocha Lobo</t>
  </si>
  <si>
    <t>CEI EMEI Leonor Mendes de Barros</t>
  </si>
  <si>
    <t>CEI EMEI Santina Nardi Marques</t>
  </si>
  <si>
    <t>EMEF Geraldo de Lima</t>
  </si>
  <si>
    <t xml:space="preserve">EMEF Prof Ricardo Luques </t>
  </si>
  <si>
    <t>Casulo Sumaré</t>
  </si>
  <si>
    <t>Casulo Centro</t>
  </si>
  <si>
    <t xml:space="preserve">EMEF Auracy Mansano </t>
  </si>
  <si>
    <t>CIEFI Adolfina Leonor Soares dos Santos</t>
  </si>
  <si>
    <t>Parque Municipal do Juqueriquerê</t>
  </si>
  <si>
    <t xml:space="preserve"> Subprefeitura do Município de Caraguatatuba</t>
  </si>
  <si>
    <t>CRAS Pereque Mirim</t>
  </si>
  <si>
    <t>Casa da Acolhida</t>
  </si>
  <si>
    <t>Calçada no Conjunto Habitacional do Getuba</t>
  </si>
  <si>
    <t>Instituto de Longa Permanência (ILP)</t>
  </si>
  <si>
    <t>UBS Morro do Algodão</t>
  </si>
  <si>
    <t>UBS do Jaraguazinho</t>
  </si>
  <si>
    <t>UBS do Casa Branca</t>
  </si>
  <si>
    <t xml:space="preserve">RESUMO DE OBRAS EM ANDAMENTO - SECRETARIA DE OBRAS PÚBLICAS    </t>
  </si>
  <si>
    <t>RP DE REFORMAS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</si>
</sst>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#,##0.00_ ;\-#,##0.00\ "/>
    <numFmt numFmtId="166" formatCode="&quot;R$&quot;\ #,##0.00"/>
    <numFmt numFmtId="167" formatCode="_-* #,##0_-;\-* #,##0_-;_-* &quot;-&quot;??_-;_-@_-"/>
  </numFmts>
  <fonts count="4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name val="Calibri"/>
      <family val="2"/>
      <scheme val="minor"/>
    </font>
    <font>
      <sz val="20"/>
      <name val="Cambria"/>
      <family val="1"/>
      <scheme val="major"/>
    </font>
    <font>
      <b/>
      <sz val="36"/>
      <name val="Arial"/>
      <family val="2"/>
    </font>
    <font>
      <b/>
      <sz val="32"/>
      <name val="Arial"/>
      <family val="2"/>
    </font>
    <font>
      <b/>
      <sz val="26"/>
      <name val="Arial"/>
      <family val="2"/>
    </font>
    <font>
      <sz val="36"/>
      <name val="Cambria"/>
      <family val="1"/>
      <scheme val="major"/>
    </font>
    <font>
      <sz val="11"/>
      <name val="Calibri"/>
      <family val="2"/>
      <scheme val="minor"/>
    </font>
    <font>
      <sz val="20"/>
      <color rgb="FFFF0000"/>
      <name val="Cambria"/>
      <family val="1"/>
      <scheme val="major"/>
    </font>
    <font>
      <sz val="20"/>
      <color rgb="FFFF0000"/>
      <name val="Arial"/>
      <family val="2"/>
    </font>
    <font>
      <b/>
      <sz val="20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71627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76">
    <xf numFmtId="0" fontId="0" fillId="0" borderId="0" xfId="0"/>
    <xf numFmtId="0" fontId="25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4" fontId="27" fillId="0" borderId="14" xfId="0" applyNumberFormat="1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14" fontId="26" fillId="0" borderId="10" xfId="0" applyNumberFormat="1" applyFont="1" applyFill="1" applyBorder="1" applyAlignment="1">
      <alignment horizontal="center" vertical="center" wrapText="1"/>
    </xf>
    <xf numFmtId="9" fontId="26" fillId="0" borderId="10" xfId="44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9" fontId="27" fillId="0" borderId="10" xfId="44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/>
    </xf>
    <xf numFmtId="14" fontId="27" fillId="0" borderId="0" xfId="0" applyNumberFormat="1" applyFont="1" applyFill="1" applyAlignment="1">
      <alignment horizontal="center" vertical="center"/>
    </xf>
    <xf numFmtId="9" fontId="27" fillId="0" borderId="0" xfId="44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9" fontId="27" fillId="0" borderId="10" xfId="44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/>
    </xf>
    <xf numFmtId="44" fontId="27" fillId="2" borderId="10" xfId="45" applyFont="1" applyFill="1" applyBorder="1" applyAlignment="1">
      <alignment horizontal="center" vertical="center"/>
    </xf>
    <xf numFmtId="44" fontId="26" fillId="0" borderId="10" xfId="45" applyFont="1" applyFill="1" applyBorder="1" applyAlignment="1">
      <alignment horizontal="center" vertical="center" wrapText="1"/>
    </xf>
    <xf numFmtId="44" fontId="27" fillId="0" borderId="0" xfId="45" applyFont="1" applyFill="1" applyAlignment="1">
      <alignment horizontal="center" vertical="center"/>
    </xf>
    <xf numFmtId="0" fontId="0" fillId="2" borderId="10" xfId="0" applyFill="1" applyBorder="1" applyAlignment="1">
      <alignment vertical="center" wrapText="1"/>
    </xf>
    <xf numFmtId="4" fontId="27" fillId="2" borderId="14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14" fontId="24" fillId="2" borderId="0" xfId="0" applyNumberFormat="1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49" fontId="27" fillId="2" borderId="10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44" fontId="27" fillId="2" borderId="10" xfId="45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164" fontId="27" fillId="2" borderId="10" xfId="0" applyNumberFormat="1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 wrapText="1"/>
    </xf>
    <xf numFmtId="4" fontId="27" fillId="2" borderId="10" xfId="0" applyNumberFormat="1" applyFont="1" applyFill="1" applyBorder="1" applyAlignment="1">
      <alignment horizontal="center" vertical="center" wrapText="1"/>
    </xf>
    <xf numFmtId="44" fontId="27" fillId="2" borderId="10" xfId="45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14" fontId="27" fillId="2" borderId="10" xfId="0" applyNumberFormat="1" applyFont="1" applyFill="1" applyBorder="1" applyAlignment="1">
      <alignment horizontal="center" vertical="center"/>
    </xf>
    <xf numFmtId="0" fontId="27" fillId="0" borderId="10" xfId="0" applyNumberFormat="1" applyFont="1" applyFill="1" applyBorder="1" applyAlignment="1">
      <alignment horizontal="center" vertical="center" wrapText="1"/>
    </xf>
    <xf numFmtId="0" fontId="27" fillId="0" borderId="11" xfId="0" applyNumberFormat="1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vertical="center" wrapText="1"/>
    </xf>
    <xf numFmtId="0" fontId="36" fillId="2" borderId="10" xfId="0" applyFont="1" applyFill="1" applyBorder="1" applyAlignment="1">
      <alignment vertical="center" wrapText="1"/>
    </xf>
    <xf numFmtId="14" fontId="27" fillId="2" borderId="0" xfId="0" applyNumberFormat="1" applyFont="1" applyFill="1" applyAlignment="1">
      <alignment horizontal="center" vertical="center" wrapText="1"/>
    </xf>
    <xf numFmtId="0" fontId="30" fillId="2" borderId="0" xfId="0" applyFont="1" applyFill="1"/>
    <xf numFmtId="0" fontId="27" fillId="2" borderId="14" xfId="0" applyFont="1" applyFill="1" applyBorder="1" applyAlignment="1">
      <alignment horizontal="center" vertical="center" wrapText="1"/>
    </xf>
    <xf numFmtId="4" fontId="24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4" fontId="24" fillId="2" borderId="1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 wrapText="1"/>
    </xf>
    <xf numFmtId="9" fontId="27" fillId="2" borderId="10" xfId="44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44" fontId="27" fillId="2" borderId="10" xfId="45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164" fontId="27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vertical="center" wrapText="1"/>
    </xf>
    <xf numFmtId="4" fontId="0" fillId="0" borderId="0" xfId="0" applyNumberFormat="1"/>
    <xf numFmtId="9" fontId="27" fillId="0" borderId="0" xfId="44" applyFont="1" applyFill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4" fontId="28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44" fontId="27" fillId="0" borderId="10" xfId="45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vertical="center" wrapText="1"/>
    </xf>
    <xf numFmtId="0" fontId="27" fillId="2" borderId="10" xfId="0" applyFont="1" applyFill="1" applyBorder="1" applyAlignment="1">
      <alignment vertical="center" wrapText="1"/>
    </xf>
    <xf numFmtId="0" fontId="24" fillId="2" borderId="10" xfId="0" applyNumberFormat="1" applyFont="1" applyFill="1" applyBorder="1" applyAlignment="1">
      <alignment horizontal="center" vertical="center" wrapText="1"/>
    </xf>
    <xf numFmtId="164" fontId="24" fillId="2" borderId="10" xfId="0" applyNumberFormat="1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14" fontId="24" fillId="2" borderId="10" xfId="0" applyNumberFormat="1" applyFont="1" applyFill="1" applyBorder="1" applyAlignment="1">
      <alignment horizontal="center" vertical="center"/>
    </xf>
    <xf numFmtId="44" fontId="24" fillId="2" borderId="10" xfId="45" applyFont="1" applyFill="1" applyBorder="1" applyAlignment="1">
      <alignment horizontal="center" vertical="center" wrapText="1"/>
    </xf>
    <xf numFmtId="9" fontId="24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4" fillId="2" borderId="26" xfId="0" applyFont="1" applyFill="1" applyBorder="1" applyAlignment="1">
      <alignment horizontal="center" vertical="center" wrapText="1"/>
    </xf>
    <xf numFmtId="9" fontId="27" fillId="2" borderId="27" xfId="44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center" vertical="center" wrapText="1"/>
    </xf>
    <xf numFmtId="44" fontId="24" fillId="2" borderId="24" xfId="45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4" fontId="31" fillId="2" borderId="16" xfId="0" applyNumberFormat="1" applyFont="1" applyFill="1" applyBorder="1" applyAlignment="1">
      <alignment horizontal="center" vertical="center"/>
    </xf>
    <xf numFmtId="0" fontId="31" fillId="2" borderId="16" xfId="0" applyFont="1" applyFill="1" applyBorder="1" applyAlignment="1">
      <alignment horizontal="center" vertical="center" wrapText="1"/>
    </xf>
    <xf numFmtId="166" fontId="21" fillId="2" borderId="16" xfId="45" applyNumberFormat="1" applyFont="1" applyFill="1" applyBorder="1" applyAlignment="1">
      <alignment horizontal="center" vertical="center" wrapText="1"/>
    </xf>
    <xf numFmtId="167" fontId="31" fillId="2" borderId="16" xfId="46" applyNumberFormat="1" applyFont="1" applyFill="1" applyBorder="1" applyAlignment="1">
      <alignment horizontal="center" vertical="center"/>
    </xf>
    <xf numFmtId="44" fontId="37" fillId="2" borderId="16" xfId="45" applyFont="1" applyFill="1" applyBorder="1" applyAlignment="1">
      <alignment horizontal="center" vertical="center"/>
    </xf>
    <xf numFmtId="167" fontId="37" fillId="2" borderId="16" xfId="46" applyNumberFormat="1" applyFont="1" applyFill="1" applyBorder="1" applyAlignment="1">
      <alignment horizontal="center" vertical="center"/>
    </xf>
    <xf numFmtId="4" fontId="31" fillId="2" borderId="16" xfId="0" applyNumberFormat="1" applyFont="1" applyFill="1" applyBorder="1" applyAlignment="1">
      <alignment horizontal="center" vertical="center" wrapText="1"/>
    </xf>
    <xf numFmtId="44" fontId="24" fillId="2" borderId="14" xfId="45" applyFont="1" applyFill="1" applyBorder="1" applyAlignment="1">
      <alignment horizontal="center" vertical="center"/>
    </xf>
    <xf numFmtId="4" fontId="21" fillId="2" borderId="10" xfId="0" applyNumberFormat="1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 wrapText="1"/>
    </xf>
    <xf numFmtId="166" fontId="21" fillId="2" borderId="10" xfId="0" applyNumberFormat="1" applyFont="1" applyFill="1" applyBorder="1" applyAlignment="1">
      <alignment horizontal="center" vertical="center"/>
    </xf>
    <xf numFmtId="4" fontId="31" fillId="2" borderId="10" xfId="0" applyNumberFormat="1" applyFont="1" applyFill="1" applyBorder="1" applyAlignment="1">
      <alignment horizontal="center" vertical="center"/>
    </xf>
    <xf numFmtId="167" fontId="31" fillId="2" borderId="10" xfId="46" applyNumberFormat="1" applyFont="1" applyFill="1" applyBorder="1" applyAlignment="1">
      <alignment horizontal="center" vertical="center"/>
    </xf>
    <xf numFmtId="44" fontId="37" fillId="2" borderId="10" xfId="45" applyFont="1" applyFill="1" applyBorder="1" applyAlignment="1">
      <alignment horizontal="center" vertical="center"/>
    </xf>
    <xf numFmtId="167" fontId="37" fillId="2" borderId="10" xfId="46" applyNumberFormat="1" applyFont="1" applyFill="1" applyBorder="1" applyAlignment="1">
      <alignment horizontal="center" vertical="center"/>
    </xf>
    <xf numFmtId="4" fontId="31" fillId="2" borderId="10" xfId="0" applyNumberFormat="1" applyFont="1" applyFill="1" applyBorder="1" applyAlignment="1">
      <alignment horizontal="center" vertical="center" wrapText="1"/>
    </xf>
    <xf numFmtId="44" fontId="24" fillId="2" borderId="25" xfId="45" applyFont="1" applyFill="1" applyBorder="1" applyAlignment="1">
      <alignment horizontal="center" vertical="center"/>
    </xf>
    <xf numFmtId="0" fontId="27" fillId="2" borderId="21" xfId="0" applyFont="1" applyFill="1" applyBorder="1" applyAlignment="1">
      <alignment horizontal="center" vertical="center" wrapText="1"/>
    </xf>
    <xf numFmtId="4" fontId="31" fillId="2" borderId="21" xfId="0" applyNumberFormat="1" applyFont="1" applyFill="1" applyBorder="1" applyAlignment="1">
      <alignment horizontal="center" vertical="center"/>
    </xf>
    <xf numFmtId="0" fontId="31" fillId="2" borderId="21" xfId="0" applyFont="1" applyFill="1" applyBorder="1" applyAlignment="1">
      <alignment horizontal="center" vertical="center" wrapText="1"/>
    </xf>
    <xf numFmtId="166" fontId="21" fillId="2" borderId="21" xfId="0" applyNumberFormat="1" applyFont="1" applyFill="1" applyBorder="1" applyAlignment="1">
      <alignment horizontal="center" vertical="center"/>
    </xf>
    <xf numFmtId="167" fontId="31" fillId="2" borderId="21" xfId="46" applyNumberFormat="1" applyFont="1" applyFill="1" applyBorder="1" applyAlignment="1">
      <alignment horizontal="center" vertical="center"/>
    </xf>
    <xf numFmtId="44" fontId="37" fillId="2" borderId="21" xfId="45" applyFont="1" applyFill="1" applyBorder="1" applyAlignment="1">
      <alignment horizontal="center" vertical="center"/>
    </xf>
    <xf numFmtId="167" fontId="37" fillId="2" borderId="21" xfId="46" applyNumberFormat="1" applyFont="1" applyFill="1" applyBorder="1" applyAlignment="1">
      <alignment horizontal="center" vertical="center"/>
    </xf>
    <xf numFmtId="4" fontId="31" fillId="2" borderId="21" xfId="0" applyNumberFormat="1" applyFont="1" applyFill="1" applyBorder="1" applyAlignment="1">
      <alignment horizontal="center" vertical="center" wrapText="1"/>
    </xf>
    <xf numFmtId="9" fontId="27" fillId="2" borderId="27" xfId="44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14" fontId="28" fillId="0" borderId="10" xfId="0" applyNumberFormat="1" applyFont="1" applyFill="1" applyBorder="1" applyAlignment="1">
      <alignment horizontal="center" vertical="center" wrapText="1"/>
    </xf>
    <xf numFmtId="44" fontId="28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/>
    <xf numFmtId="9" fontId="38" fillId="0" borderId="0" xfId="44" applyFont="1" applyFill="1" applyAlignment="1">
      <alignment horizontal="center" vertical="center"/>
    </xf>
    <xf numFmtId="14" fontId="38" fillId="0" borderId="0" xfId="0" applyNumberFormat="1" applyFont="1" applyFill="1" applyAlignment="1">
      <alignment horizontal="center" vertical="center"/>
    </xf>
    <xf numFmtId="9" fontId="24" fillId="0" borderId="10" xfId="44" applyFont="1" applyFill="1" applyBorder="1" applyAlignment="1">
      <alignment horizontal="center" vertical="center" wrapText="1"/>
    </xf>
    <xf numFmtId="14" fontId="25" fillId="0" borderId="10" xfId="0" applyNumberFormat="1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14" fontId="24" fillId="0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 wrapText="1"/>
    </xf>
    <xf numFmtId="9" fontId="27" fillId="0" borderId="10" xfId="44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49" fontId="27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14" fontId="27" fillId="0" borderId="10" xfId="0" applyNumberFormat="1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vertical="center" wrapText="1"/>
    </xf>
    <xf numFmtId="0" fontId="25" fillId="0" borderId="16" xfId="0" applyFont="1" applyFill="1" applyBorder="1" applyAlignment="1">
      <alignment horizontal="center" vertical="center" wrapText="1"/>
    </xf>
    <xf numFmtId="14" fontId="26" fillId="0" borderId="16" xfId="0" applyNumberFormat="1" applyFont="1" applyFill="1" applyBorder="1" applyAlignment="1">
      <alignment horizontal="center" vertical="center" wrapText="1"/>
    </xf>
    <xf numFmtId="14" fontId="25" fillId="0" borderId="16" xfId="0" applyNumberFormat="1" applyFont="1" applyFill="1" applyBorder="1" applyAlignment="1">
      <alignment horizontal="center" vertical="center" wrapText="1"/>
    </xf>
    <xf numFmtId="44" fontId="26" fillId="0" borderId="16" xfId="45" applyFont="1" applyFill="1" applyBorder="1" applyAlignment="1">
      <alignment horizontal="center" vertical="center" wrapText="1"/>
    </xf>
    <xf numFmtId="9" fontId="25" fillId="0" borderId="30" xfId="44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/>
    </xf>
    <xf numFmtId="9" fontId="24" fillId="0" borderId="27" xfId="44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 wrapText="1"/>
    </xf>
    <xf numFmtId="9" fontId="25" fillId="0" borderId="27" xfId="44" applyFont="1" applyFill="1" applyBorder="1" applyAlignment="1">
      <alignment horizontal="center" vertical="center" wrapText="1"/>
    </xf>
    <xf numFmtId="0" fontId="27" fillId="0" borderId="33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14" fontId="27" fillId="0" borderId="21" xfId="0" applyNumberFormat="1" applyFont="1" applyFill="1" applyBorder="1" applyAlignment="1">
      <alignment horizontal="center" vertical="center"/>
    </xf>
    <xf numFmtId="14" fontId="24" fillId="0" borderId="21" xfId="0" applyNumberFormat="1" applyFont="1" applyFill="1" applyBorder="1" applyAlignment="1">
      <alignment horizontal="center" vertical="center"/>
    </xf>
    <xf numFmtId="44" fontId="27" fillId="0" borderId="21" xfId="45" applyFont="1" applyFill="1" applyBorder="1" applyAlignment="1">
      <alignment horizontal="center" vertical="center"/>
    </xf>
    <xf numFmtId="9" fontId="24" fillId="0" borderId="34" xfId="44" applyFont="1" applyFill="1" applyBorder="1" applyAlignment="1">
      <alignment horizontal="center" vertical="center"/>
    </xf>
    <xf numFmtId="0" fontId="30" fillId="2" borderId="0" xfId="0" applyFont="1" applyFill="1" applyBorder="1"/>
    <xf numFmtId="0" fontId="20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14" fontId="27" fillId="0" borderId="10" xfId="0" applyNumberFormat="1" applyFont="1" applyFill="1" applyBorder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center" vertical="center"/>
    </xf>
    <xf numFmtId="14" fontId="24" fillId="0" borderId="10" xfId="0" applyNumberFormat="1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6" fillId="0" borderId="36" xfId="0" applyFont="1" applyFill="1" applyBorder="1" applyAlignment="1">
      <alignment horizontal="center" vertical="center" wrapText="1"/>
    </xf>
    <xf numFmtId="0" fontId="29" fillId="0" borderId="36" xfId="0" applyFont="1" applyFill="1" applyBorder="1" applyAlignment="1">
      <alignment horizontal="center" vertical="center" wrapText="1"/>
    </xf>
    <xf numFmtId="0" fontId="24" fillId="0" borderId="36" xfId="0" applyFont="1" applyFill="1" applyBorder="1" applyAlignment="1">
      <alignment vertical="center" wrapText="1"/>
    </xf>
    <xf numFmtId="0" fontId="25" fillId="0" borderId="36" xfId="0" applyFont="1" applyFill="1" applyBorder="1" applyAlignment="1">
      <alignment horizontal="center" vertical="center" wrapText="1"/>
    </xf>
    <xf numFmtId="14" fontId="26" fillId="0" borderId="36" xfId="0" applyNumberFormat="1" applyFont="1" applyFill="1" applyBorder="1" applyAlignment="1">
      <alignment horizontal="center" vertical="center" wrapText="1"/>
    </xf>
    <xf numFmtId="14" fontId="25" fillId="0" borderId="36" xfId="0" applyNumberFormat="1" applyFont="1" applyFill="1" applyBorder="1" applyAlignment="1">
      <alignment horizontal="center" vertical="center" wrapText="1"/>
    </xf>
    <xf numFmtId="44" fontId="26" fillId="0" borderId="36" xfId="45" applyFont="1" applyFill="1" applyBorder="1" applyAlignment="1">
      <alignment horizontal="center" vertical="center" wrapText="1"/>
    </xf>
    <xf numFmtId="9" fontId="25" fillId="0" borderId="39" xfId="44" applyFont="1" applyFill="1" applyBorder="1" applyAlignment="1">
      <alignment horizontal="center" vertical="center" wrapText="1"/>
    </xf>
    <xf numFmtId="0" fontId="39" fillId="34" borderId="31" xfId="0" applyFont="1" applyFill="1" applyBorder="1" applyAlignment="1">
      <alignment horizontal="center" vertical="center"/>
    </xf>
    <xf numFmtId="0" fontId="39" fillId="34" borderId="28" xfId="0" applyFont="1" applyFill="1" applyBorder="1" applyAlignment="1">
      <alignment horizontal="center" vertical="center"/>
    </xf>
    <xf numFmtId="0" fontId="39" fillId="34" borderId="32" xfId="0" applyFont="1" applyFill="1" applyBorder="1" applyAlignment="1">
      <alignment horizontal="center" vertical="center"/>
    </xf>
    <xf numFmtId="0" fontId="25" fillId="0" borderId="40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41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37" xfId="0" applyFont="1" applyFill="1" applyBorder="1" applyAlignment="1">
      <alignment horizontal="center" vertical="center"/>
    </xf>
    <xf numFmtId="0" fontId="26" fillId="2" borderId="38" xfId="0" applyFont="1" applyFill="1" applyBorder="1" applyAlignment="1">
      <alignment horizontal="center" vertical="center"/>
    </xf>
    <xf numFmtId="44" fontId="31" fillId="2" borderId="17" xfId="45" applyFont="1" applyFill="1" applyBorder="1" applyAlignment="1">
      <alignment horizontal="center" vertical="center"/>
    </xf>
    <xf numFmtId="44" fontId="31" fillId="2" borderId="19" xfId="45" applyFont="1" applyFill="1" applyBorder="1" applyAlignment="1">
      <alignment horizontal="center" vertical="center"/>
    </xf>
    <xf numFmtId="44" fontId="31" fillId="2" borderId="22" xfId="45" applyFont="1" applyFill="1" applyBorder="1" applyAlignment="1">
      <alignment horizontal="center" vertical="center"/>
    </xf>
    <xf numFmtId="43" fontId="21" fillId="2" borderId="18" xfId="46" applyFont="1" applyFill="1" applyBorder="1" applyAlignment="1">
      <alignment horizontal="center" vertical="center" wrapText="1"/>
    </xf>
    <xf numFmtId="43" fontId="21" fillId="2" borderId="20" xfId="46" applyFont="1" applyFill="1" applyBorder="1" applyAlignment="1">
      <alignment horizontal="center" vertical="center" wrapText="1"/>
    </xf>
    <xf numFmtId="43" fontId="21" fillId="2" borderId="23" xfId="46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5" fillId="2" borderId="15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164" fontId="24" fillId="2" borderId="10" xfId="0" applyNumberFormat="1" applyFont="1" applyFill="1" applyBorder="1" applyAlignment="1">
      <alignment horizontal="center" vertical="center"/>
    </xf>
    <xf numFmtId="9" fontId="24" fillId="2" borderId="27" xfId="0" applyNumberFormat="1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 vertical="center"/>
    </xf>
    <xf numFmtId="44" fontId="27" fillId="0" borderId="10" xfId="45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9" fontId="27" fillId="0" borderId="10" xfId="44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9" fontId="24" fillId="0" borderId="10" xfId="44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/>
    </xf>
  </cellXfs>
  <cellStyles count="47">
    <cellStyle name="0,0_x000d__x000a_NA_x000d__x000a_" xfId="42"/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5" builtinId="4"/>
    <cellStyle name="Neutra" xfId="8" builtinId="28" customBuiltin="1"/>
    <cellStyle name="Normal" xfId="0" builtinId="0"/>
    <cellStyle name="Normal 2" xfId="43"/>
    <cellStyle name="Nota" xfId="15" builtinId="10" customBuiltin="1"/>
    <cellStyle name="Porcentagem" xfId="44" builtinId="5"/>
    <cellStyle name="Saída" xfId="10" builtinId="21" customBuiltin="1"/>
    <cellStyle name="Separador de milhares" xfId="46" builtinId="3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71627"/>
      <color rgb="FFFFFF99"/>
      <color rgb="FFFFFF66"/>
      <color rgb="FF8AE28A"/>
      <color rgb="FFFF9999"/>
      <color rgb="FF33CC33"/>
      <color rgb="FF84D4E4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1631949</xdr:colOff>
      <xdr:row>0</xdr:row>
      <xdr:rowOff>266699</xdr:rowOff>
    </xdr:from>
    <xdr:to>
      <xdr:col>6</xdr:col>
      <xdr:colOff>4122778</xdr:colOff>
      <xdr:row>0</xdr:row>
      <xdr:rowOff>1952625</xdr:rowOff>
    </xdr:to>
    <xdr:pic>
      <xdr:nvPicPr>
        <xdr:cNvPr id="3" name="Imagem 2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1949" y="266699"/>
          <a:ext cx="2490829" cy="1685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266699</xdr:rowOff>
    </xdr:from>
    <xdr:to>
      <xdr:col>6</xdr:col>
      <xdr:colOff>1094317</xdr:colOff>
      <xdr:row>0</xdr:row>
      <xdr:rowOff>1952625</xdr:rowOff>
    </xdr:to>
    <xdr:pic>
      <xdr:nvPicPr>
        <xdr:cNvPr id="2" name="Imagem 1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266699"/>
          <a:ext cx="2494492" cy="1685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8"/>
  <sheetViews>
    <sheetView showGridLines="0" tabSelected="1" topLeftCell="D1" zoomScale="40" zoomScaleNormal="40" zoomScaleSheetLayoutView="40" workbookViewId="0">
      <selection activeCell="G4" sqref="G4"/>
    </sheetView>
  </sheetViews>
  <sheetFormatPr defaultRowHeight="90" customHeight="1"/>
  <cols>
    <col min="1" max="1" width="8.28515625" style="11" hidden="1" customWidth="1"/>
    <col min="2" max="2" width="20" style="11" hidden="1" customWidth="1"/>
    <col min="3" max="3" width="30.140625" style="12" hidden="1" customWidth="1"/>
    <col min="4" max="4" width="34" style="13" customWidth="1"/>
    <col min="5" max="5" width="28.140625" style="13" hidden="1" customWidth="1"/>
    <col min="6" max="6" width="32.5703125" style="13" customWidth="1"/>
    <col min="7" max="7" width="81.140625" style="3" customWidth="1"/>
    <col min="8" max="8" width="19.28515625" style="3" hidden="1" customWidth="1"/>
    <col min="9" max="9" width="37.85546875" style="3" hidden="1" customWidth="1"/>
    <col min="10" max="10" width="94.28515625" style="14" customWidth="1"/>
    <col min="11" max="11" width="34" style="29" customWidth="1"/>
    <col min="12" max="12" width="37.85546875" style="156" customWidth="1"/>
    <col min="13" max="13" width="30.7109375" style="29" hidden="1" customWidth="1"/>
    <col min="14" max="14" width="36.7109375" style="43" customWidth="1"/>
    <col min="15" max="15" width="36.7109375" style="155" customWidth="1"/>
    <col min="16" max="16384" width="9.140625" style="208"/>
  </cols>
  <sheetData>
    <row r="1" spans="1:15" s="203" customFormat="1" ht="162.75" customHeight="1">
      <c r="A1" s="242" t="s">
        <v>111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</row>
    <row r="2" spans="1:15" s="203" customFormat="1" ht="37.5" customHeight="1">
      <c r="A2" s="224"/>
      <c r="B2" s="225"/>
      <c r="C2" s="225"/>
      <c r="D2" s="244" t="s">
        <v>166</v>
      </c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6"/>
    </row>
    <row r="3" spans="1:15" s="204" customFormat="1" ht="49.5" customHeight="1">
      <c r="A3" s="102"/>
      <c r="B3" s="102"/>
      <c r="C3" s="102"/>
      <c r="D3" s="239" t="s">
        <v>167</v>
      </c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1"/>
    </row>
    <row r="4" spans="1:15" s="205" customFormat="1" ht="116.25" customHeight="1">
      <c r="A4" s="1"/>
      <c r="B4" s="1" t="s">
        <v>4</v>
      </c>
      <c r="C4" s="7" t="s">
        <v>5</v>
      </c>
      <c r="D4" s="193" t="s">
        <v>9</v>
      </c>
      <c r="E4" s="228" t="s">
        <v>3</v>
      </c>
      <c r="F4" s="228" t="s">
        <v>2</v>
      </c>
      <c r="G4" s="229" t="s">
        <v>22</v>
      </c>
      <c r="H4" s="230"/>
      <c r="I4" s="231" t="s">
        <v>1</v>
      </c>
      <c r="J4" s="228" t="s">
        <v>23</v>
      </c>
      <c r="K4" s="232" t="s">
        <v>24</v>
      </c>
      <c r="L4" s="233" t="s">
        <v>135</v>
      </c>
      <c r="M4" s="232" t="s">
        <v>2</v>
      </c>
      <c r="N4" s="234" t="s">
        <v>0</v>
      </c>
      <c r="O4" s="235" t="s">
        <v>25</v>
      </c>
    </row>
    <row r="5" spans="1:15" s="51" customFormat="1" ht="100.5" customHeight="1">
      <c r="A5" s="114"/>
      <c r="B5" s="114"/>
      <c r="C5" s="181"/>
      <c r="D5" s="191" t="s">
        <v>83</v>
      </c>
      <c r="E5" s="81"/>
      <c r="F5" s="81" t="s">
        <v>88</v>
      </c>
      <c r="G5" s="227" t="s">
        <v>144</v>
      </c>
      <c r="H5" s="178"/>
      <c r="I5" s="178"/>
      <c r="J5" s="177" t="s">
        <v>87</v>
      </c>
      <c r="K5" s="180">
        <v>44956</v>
      </c>
      <c r="L5" s="175">
        <v>45321</v>
      </c>
      <c r="M5" s="180"/>
      <c r="N5" s="28">
        <v>17697500</v>
      </c>
      <c r="O5" s="192">
        <v>0.25</v>
      </c>
    </row>
    <row r="6" spans="1:15" s="51" customFormat="1" ht="64.5" customHeight="1">
      <c r="A6" s="176"/>
      <c r="B6" s="176"/>
      <c r="C6" s="181"/>
      <c r="D6" s="236" t="s">
        <v>140</v>
      </c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8"/>
    </row>
    <row r="7" spans="1:15" s="51" customFormat="1" ht="100.5" customHeight="1">
      <c r="A7" s="176"/>
      <c r="B7" s="176"/>
      <c r="C7" s="181"/>
      <c r="D7" s="193" t="s">
        <v>9</v>
      </c>
      <c r="E7" s="95" t="s">
        <v>3</v>
      </c>
      <c r="F7" s="95" t="s">
        <v>2</v>
      </c>
      <c r="G7" s="99" t="s">
        <v>22</v>
      </c>
      <c r="H7" s="108"/>
      <c r="I7" s="1" t="s">
        <v>1</v>
      </c>
      <c r="J7" s="95" t="s">
        <v>23</v>
      </c>
      <c r="K7" s="23" t="s">
        <v>136</v>
      </c>
      <c r="L7" s="158" t="s">
        <v>137</v>
      </c>
      <c r="M7" s="23" t="s">
        <v>2</v>
      </c>
      <c r="N7" s="42" t="s">
        <v>138</v>
      </c>
      <c r="O7" s="194" t="s">
        <v>139</v>
      </c>
    </row>
    <row r="8" spans="1:15" s="51" customFormat="1" ht="100.5" customHeight="1">
      <c r="A8" s="213"/>
      <c r="B8" s="213"/>
      <c r="C8" s="181"/>
      <c r="D8" s="81" t="s">
        <v>83</v>
      </c>
      <c r="E8" s="95"/>
      <c r="F8" s="222" t="s">
        <v>88</v>
      </c>
      <c r="G8" s="226" t="s">
        <v>145</v>
      </c>
      <c r="H8" s="108"/>
      <c r="I8" s="1"/>
      <c r="J8" s="215" t="s">
        <v>87</v>
      </c>
      <c r="K8" s="218">
        <v>44993</v>
      </c>
      <c r="L8" s="223">
        <v>45321</v>
      </c>
      <c r="M8" s="23"/>
      <c r="N8" s="219">
        <v>538751.46</v>
      </c>
      <c r="O8" s="192">
        <v>1</v>
      </c>
    </row>
    <row r="9" spans="1:15" s="51" customFormat="1" ht="100.5" customHeight="1">
      <c r="A9" s="213"/>
      <c r="B9" s="213"/>
      <c r="C9" s="181"/>
      <c r="D9" s="81" t="s">
        <v>83</v>
      </c>
      <c r="E9" s="95"/>
      <c r="F9" s="222" t="s">
        <v>88</v>
      </c>
      <c r="G9" s="226" t="s">
        <v>146</v>
      </c>
      <c r="H9" s="108"/>
      <c r="I9" s="1"/>
      <c r="J9" s="215" t="s">
        <v>87</v>
      </c>
      <c r="K9" s="218">
        <v>44987</v>
      </c>
      <c r="L9" s="223">
        <v>45321</v>
      </c>
      <c r="M9" s="23"/>
      <c r="N9" s="219">
        <v>755594.79</v>
      </c>
      <c r="O9" s="192">
        <v>1</v>
      </c>
    </row>
    <row r="10" spans="1:15" s="51" customFormat="1" ht="100.5" customHeight="1">
      <c r="A10" s="213"/>
      <c r="B10" s="213"/>
      <c r="C10" s="181"/>
      <c r="D10" s="81" t="s">
        <v>83</v>
      </c>
      <c r="E10" s="95"/>
      <c r="F10" s="222" t="s">
        <v>88</v>
      </c>
      <c r="G10" s="226" t="s">
        <v>147</v>
      </c>
      <c r="H10" s="108"/>
      <c r="I10" s="1"/>
      <c r="J10" s="215" t="s">
        <v>87</v>
      </c>
      <c r="K10" s="218">
        <v>45006</v>
      </c>
      <c r="L10" s="223">
        <v>45321</v>
      </c>
      <c r="M10" s="23"/>
      <c r="N10" s="219">
        <v>382149.51</v>
      </c>
      <c r="O10" s="192">
        <v>1</v>
      </c>
    </row>
    <row r="11" spans="1:15" s="51" customFormat="1" ht="100.5" customHeight="1">
      <c r="A11" s="213"/>
      <c r="B11" s="213"/>
      <c r="C11" s="181"/>
      <c r="D11" s="81" t="s">
        <v>83</v>
      </c>
      <c r="E11" s="95"/>
      <c r="F11" s="222" t="s">
        <v>88</v>
      </c>
      <c r="G11" s="226" t="s">
        <v>148</v>
      </c>
      <c r="H11" s="108"/>
      <c r="I11" s="1"/>
      <c r="J11" s="215" t="s">
        <v>87</v>
      </c>
      <c r="K11" s="218">
        <v>45006</v>
      </c>
      <c r="L11" s="223">
        <v>45321</v>
      </c>
      <c r="M11" s="23"/>
      <c r="N11" s="219">
        <v>329310.53000000003</v>
      </c>
      <c r="O11" s="192">
        <v>1</v>
      </c>
    </row>
    <row r="12" spans="1:15" s="51" customFormat="1" ht="100.5" customHeight="1">
      <c r="A12" s="169"/>
      <c r="B12" s="169"/>
      <c r="C12" s="181"/>
      <c r="D12" s="221" t="s">
        <v>83</v>
      </c>
      <c r="E12" s="222"/>
      <c r="F12" s="222" t="s">
        <v>88</v>
      </c>
      <c r="G12" s="226" t="s">
        <v>149</v>
      </c>
      <c r="H12" s="178"/>
      <c r="I12" s="178"/>
      <c r="J12" s="177" t="s">
        <v>87</v>
      </c>
      <c r="K12" s="180">
        <v>45009</v>
      </c>
      <c r="L12" s="223">
        <v>45321</v>
      </c>
      <c r="M12" s="180"/>
      <c r="N12" s="28">
        <v>247784.33</v>
      </c>
      <c r="O12" s="192">
        <v>1</v>
      </c>
    </row>
    <row r="13" spans="1:15" s="51" customFormat="1" ht="100.5" customHeight="1">
      <c r="A13" s="213"/>
      <c r="B13" s="213"/>
      <c r="C13" s="181"/>
      <c r="D13" s="221" t="s">
        <v>83</v>
      </c>
      <c r="E13" s="222"/>
      <c r="F13" s="222" t="s">
        <v>88</v>
      </c>
      <c r="G13" s="226" t="s">
        <v>150</v>
      </c>
      <c r="H13" s="216"/>
      <c r="I13" s="216"/>
      <c r="J13" s="215" t="s">
        <v>87</v>
      </c>
      <c r="K13" s="217">
        <v>45028</v>
      </c>
      <c r="L13" s="223">
        <v>45321</v>
      </c>
      <c r="M13" s="217"/>
      <c r="N13" s="28">
        <v>253543.98</v>
      </c>
      <c r="O13" s="192">
        <v>1</v>
      </c>
    </row>
    <row r="14" spans="1:15" s="51" customFormat="1" ht="100.5" customHeight="1">
      <c r="A14" s="213"/>
      <c r="B14" s="213"/>
      <c r="C14" s="181"/>
      <c r="D14" s="221" t="s">
        <v>83</v>
      </c>
      <c r="E14" s="222"/>
      <c r="F14" s="222" t="s">
        <v>88</v>
      </c>
      <c r="G14" s="226" t="s">
        <v>151</v>
      </c>
      <c r="H14" s="216"/>
      <c r="I14" s="216"/>
      <c r="J14" s="215" t="s">
        <v>87</v>
      </c>
      <c r="K14" s="217">
        <v>45063</v>
      </c>
      <c r="L14" s="223">
        <v>45321</v>
      </c>
      <c r="M14" s="217"/>
      <c r="N14" s="28">
        <v>301708.79999999999</v>
      </c>
      <c r="O14" s="192">
        <v>1</v>
      </c>
    </row>
    <row r="15" spans="1:15" s="51" customFormat="1" ht="100.5" customHeight="1">
      <c r="A15" s="213"/>
      <c r="B15" s="213"/>
      <c r="C15" s="181"/>
      <c r="D15" s="221" t="s">
        <v>83</v>
      </c>
      <c r="E15" s="222"/>
      <c r="F15" s="222" t="s">
        <v>88</v>
      </c>
      <c r="G15" s="226" t="s">
        <v>152</v>
      </c>
      <c r="H15" s="216"/>
      <c r="I15" s="216"/>
      <c r="J15" s="215" t="s">
        <v>87</v>
      </c>
      <c r="K15" s="220">
        <v>45063</v>
      </c>
      <c r="L15" s="223">
        <v>45321</v>
      </c>
      <c r="M15" s="217"/>
      <c r="N15" s="28">
        <v>426505.54</v>
      </c>
      <c r="O15" s="192">
        <v>1</v>
      </c>
    </row>
    <row r="16" spans="1:15" s="51" customFormat="1" ht="100.5" customHeight="1">
      <c r="A16" s="213"/>
      <c r="B16" s="213"/>
      <c r="C16" s="181"/>
      <c r="D16" s="221" t="s">
        <v>83</v>
      </c>
      <c r="E16" s="222"/>
      <c r="F16" s="222" t="s">
        <v>88</v>
      </c>
      <c r="G16" s="226" t="s">
        <v>153</v>
      </c>
      <c r="H16" s="216"/>
      <c r="I16" s="216"/>
      <c r="J16" s="215" t="s">
        <v>87</v>
      </c>
      <c r="K16" s="220">
        <v>45063</v>
      </c>
      <c r="L16" s="223">
        <v>45321</v>
      </c>
      <c r="M16" s="217"/>
      <c r="N16" s="28">
        <v>488109.48</v>
      </c>
      <c r="O16" s="192">
        <v>1</v>
      </c>
    </row>
    <row r="17" spans="1:15" s="51" customFormat="1" ht="100.5" customHeight="1">
      <c r="A17" s="213"/>
      <c r="B17" s="213"/>
      <c r="C17" s="181"/>
      <c r="D17" s="221" t="s">
        <v>83</v>
      </c>
      <c r="E17" s="222"/>
      <c r="F17" s="222" t="s">
        <v>88</v>
      </c>
      <c r="G17" s="226" t="s">
        <v>154</v>
      </c>
      <c r="H17" s="216"/>
      <c r="I17" s="216"/>
      <c r="J17" s="215" t="s">
        <v>87</v>
      </c>
      <c r="K17" s="220">
        <v>45063</v>
      </c>
      <c r="L17" s="223">
        <v>45321</v>
      </c>
      <c r="M17" s="217"/>
      <c r="N17" s="28">
        <v>381871.69</v>
      </c>
      <c r="O17" s="192">
        <v>1</v>
      </c>
    </row>
    <row r="18" spans="1:15" s="51" customFormat="1" ht="100.5" customHeight="1">
      <c r="A18" s="213"/>
      <c r="B18" s="213"/>
      <c r="C18" s="181"/>
      <c r="D18" s="221" t="s">
        <v>83</v>
      </c>
      <c r="E18" s="222"/>
      <c r="F18" s="222" t="s">
        <v>88</v>
      </c>
      <c r="G18" s="226" t="s">
        <v>155</v>
      </c>
      <c r="H18" s="216"/>
      <c r="I18" s="216"/>
      <c r="J18" s="215" t="s">
        <v>87</v>
      </c>
      <c r="K18" s="220">
        <v>45063</v>
      </c>
      <c r="L18" s="223">
        <v>45321</v>
      </c>
      <c r="M18" s="217"/>
      <c r="N18" s="28">
        <v>72702.12</v>
      </c>
      <c r="O18" s="192">
        <v>1</v>
      </c>
    </row>
    <row r="19" spans="1:15" s="51" customFormat="1" ht="100.5" customHeight="1" thickBot="1">
      <c r="A19" s="176"/>
      <c r="B19" s="176"/>
      <c r="C19" s="181"/>
      <c r="D19" s="195" t="s">
        <v>83</v>
      </c>
      <c r="E19" s="196"/>
      <c r="F19" s="196" t="s">
        <v>88</v>
      </c>
      <c r="G19" s="198" t="s">
        <v>156</v>
      </c>
      <c r="H19" s="197"/>
      <c r="I19" s="197"/>
      <c r="J19" s="198" t="s">
        <v>87</v>
      </c>
      <c r="K19" s="199">
        <v>45190</v>
      </c>
      <c r="L19" s="200">
        <v>45321</v>
      </c>
      <c r="M19" s="199"/>
      <c r="N19" s="201">
        <v>90569.93</v>
      </c>
      <c r="O19" s="202">
        <v>1</v>
      </c>
    </row>
    <row r="20" spans="1:15" s="51" customFormat="1" ht="116.25" customHeight="1" thickBot="1">
      <c r="A20" s="90"/>
      <c r="B20" s="90"/>
      <c r="C20" s="90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</row>
    <row r="21" spans="1:15" s="51" customFormat="1" ht="116.25" customHeight="1">
      <c r="A21" s="174"/>
      <c r="B21" s="174"/>
      <c r="C21" s="63"/>
      <c r="D21" s="182" t="s">
        <v>9</v>
      </c>
      <c r="E21" s="183" t="s">
        <v>3</v>
      </c>
      <c r="F21" s="183" t="s">
        <v>2</v>
      </c>
      <c r="G21" s="184" t="s">
        <v>22</v>
      </c>
      <c r="H21" s="185"/>
      <c r="I21" s="186" t="s">
        <v>1</v>
      </c>
      <c r="J21" s="183" t="s">
        <v>23</v>
      </c>
      <c r="K21" s="187" t="s">
        <v>24</v>
      </c>
      <c r="L21" s="188" t="s">
        <v>135</v>
      </c>
      <c r="M21" s="187" t="s">
        <v>2</v>
      </c>
      <c r="N21" s="189" t="s">
        <v>0</v>
      </c>
      <c r="O21" s="190" t="s">
        <v>25</v>
      </c>
    </row>
    <row r="22" spans="1:15" s="51" customFormat="1" ht="116.25" customHeight="1">
      <c r="A22" s="174"/>
      <c r="B22" s="174"/>
      <c r="C22" s="63"/>
      <c r="D22" s="191" t="s">
        <v>84</v>
      </c>
      <c r="E22" s="22"/>
      <c r="F22" s="22" t="s">
        <v>89</v>
      </c>
      <c r="G22" s="100" t="s">
        <v>86</v>
      </c>
      <c r="H22" s="108"/>
      <c r="I22" s="78"/>
      <c r="J22" s="100" t="s">
        <v>113</v>
      </c>
      <c r="K22" s="152">
        <v>44956</v>
      </c>
      <c r="L22" s="175">
        <v>45321</v>
      </c>
      <c r="M22" s="179"/>
      <c r="N22" s="153">
        <v>19993000.010000002</v>
      </c>
      <c r="O22" s="192">
        <v>0.05</v>
      </c>
    </row>
    <row r="23" spans="1:15" s="51" customFormat="1" ht="64.5" customHeight="1">
      <c r="A23" s="176"/>
      <c r="B23" s="176"/>
      <c r="C23" s="181"/>
      <c r="D23" s="236" t="s">
        <v>141</v>
      </c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8"/>
    </row>
    <row r="24" spans="1:15" s="51" customFormat="1" ht="116.25" customHeight="1">
      <c r="A24" s="174"/>
      <c r="B24" s="174"/>
      <c r="C24" s="63"/>
      <c r="D24" s="193" t="s">
        <v>9</v>
      </c>
      <c r="E24" s="95" t="s">
        <v>3</v>
      </c>
      <c r="F24" s="95" t="s">
        <v>2</v>
      </c>
      <c r="G24" s="99" t="s">
        <v>22</v>
      </c>
      <c r="H24" s="108"/>
      <c r="I24" s="1" t="s">
        <v>1</v>
      </c>
      <c r="J24" s="95" t="s">
        <v>23</v>
      </c>
      <c r="K24" s="23" t="s">
        <v>136</v>
      </c>
      <c r="L24" s="158" t="s">
        <v>137</v>
      </c>
      <c r="M24" s="23" t="s">
        <v>2</v>
      </c>
      <c r="N24" s="42" t="s">
        <v>138</v>
      </c>
      <c r="O24" s="194" t="s">
        <v>139</v>
      </c>
    </row>
    <row r="25" spans="1:15" s="51" customFormat="1" ht="116.25" customHeight="1">
      <c r="A25" s="212"/>
      <c r="B25" s="212"/>
      <c r="C25" s="63"/>
      <c r="D25" s="191" t="s">
        <v>84</v>
      </c>
      <c r="E25" s="22"/>
      <c r="F25" s="22" t="s">
        <v>89</v>
      </c>
      <c r="G25" s="100" t="s">
        <v>157</v>
      </c>
      <c r="H25" s="108"/>
      <c r="I25" s="78"/>
      <c r="J25" s="100" t="s">
        <v>113</v>
      </c>
      <c r="K25" s="152">
        <v>45006</v>
      </c>
      <c r="L25" s="223">
        <v>45321</v>
      </c>
      <c r="M25" s="214"/>
      <c r="N25" s="153">
        <v>164861.89000000001</v>
      </c>
      <c r="O25" s="192">
        <v>1</v>
      </c>
    </row>
    <row r="26" spans="1:15" s="51" customFormat="1" ht="116.25" customHeight="1">
      <c r="A26" s="212"/>
      <c r="B26" s="212"/>
      <c r="C26" s="63"/>
      <c r="D26" s="191" t="s">
        <v>84</v>
      </c>
      <c r="E26" s="22"/>
      <c r="F26" s="22" t="s">
        <v>89</v>
      </c>
      <c r="G26" s="100" t="s">
        <v>158</v>
      </c>
      <c r="H26" s="108"/>
      <c r="I26" s="78"/>
      <c r="J26" s="100" t="s">
        <v>113</v>
      </c>
      <c r="K26" s="152">
        <v>45006</v>
      </c>
      <c r="L26" s="223">
        <v>45321</v>
      </c>
      <c r="M26" s="214"/>
      <c r="N26" s="153">
        <v>319909.93</v>
      </c>
      <c r="O26" s="192">
        <v>1</v>
      </c>
    </row>
    <row r="27" spans="1:15" s="51" customFormat="1" ht="116.25" customHeight="1">
      <c r="A27" s="212"/>
      <c r="B27" s="212"/>
      <c r="C27" s="63"/>
      <c r="D27" s="191" t="s">
        <v>84</v>
      </c>
      <c r="E27" s="22"/>
      <c r="F27" s="22" t="s">
        <v>89</v>
      </c>
      <c r="G27" s="100" t="s">
        <v>159</v>
      </c>
      <c r="H27" s="108"/>
      <c r="I27" s="78"/>
      <c r="J27" s="100" t="s">
        <v>113</v>
      </c>
      <c r="K27" s="152">
        <v>45009</v>
      </c>
      <c r="L27" s="223">
        <v>45321</v>
      </c>
      <c r="M27" s="214"/>
      <c r="N27" s="153">
        <v>73531.8</v>
      </c>
      <c r="O27" s="192">
        <v>1</v>
      </c>
    </row>
    <row r="28" spans="1:15" s="51" customFormat="1" ht="116.25" customHeight="1">
      <c r="A28" s="212"/>
      <c r="B28" s="212"/>
      <c r="C28" s="63"/>
      <c r="D28" s="191" t="s">
        <v>84</v>
      </c>
      <c r="E28" s="22"/>
      <c r="F28" s="22" t="s">
        <v>89</v>
      </c>
      <c r="G28" s="100" t="s">
        <v>160</v>
      </c>
      <c r="H28" s="108"/>
      <c r="I28" s="78"/>
      <c r="J28" s="100" t="s">
        <v>113</v>
      </c>
      <c r="K28" s="152">
        <v>45009</v>
      </c>
      <c r="L28" s="223">
        <v>45321</v>
      </c>
      <c r="M28" s="214"/>
      <c r="N28" s="153">
        <v>45323.5</v>
      </c>
      <c r="O28" s="192">
        <v>1</v>
      </c>
    </row>
    <row r="29" spans="1:15" s="51" customFormat="1" ht="116.25" customHeight="1">
      <c r="A29" s="212"/>
      <c r="B29" s="212"/>
      <c r="C29" s="63"/>
      <c r="D29" s="191" t="s">
        <v>84</v>
      </c>
      <c r="E29" s="22"/>
      <c r="F29" s="22" t="s">
        <v>89</v>
      </c>
      <c r="G29" s="100" t="s">
        <v>161</v>
      </c>
      <c r="H29" s="108"/>
      <c r="I29" s="78"/>
      <c r="J29" s="100" t="s">
        <v>113</v>
      </c>
      <c r="K29" s="152">
        <v>45050</v>
      </c>
      <c r="L29" s="223">
        <v>45321</v>
      </c>
      <c r="M29" s="214"/>
      <c r="N29" s="153">
        <v>32433.94</v>
      </c>
      <c r="O29" s="192">
        <v>1</v>
      </c>
    </row>
    <row r="30" spans="1:15" s="51" customFormat="1" ht="116.25" customHeight="1">
      <c r="A30" s="212"/>
      <c r="B30" s="212"/>
      <c r="C30" s="63"/>
      <c r="D30" s="191" t="s">
        <v>84</v>
      </c>
      <c r="E30" s="22"/>
      <c r="F30" s="22" t="s">
        <v>89</v>
      </c>
      <c r="G30" s="100" t="s">
        <v>162</v>
      </c>
      <c r="H30" s="108"/>
      <c r="I30" s="78"/>
      <c r="J30" s="100" t="s">
        <v>113</v>
      </c>
      <c r="K30" s="152">
        <v>45063</v>
      </c>
      <c r="L30" s="223">
        <v>45321</v>
      </c>
      <c r="M30" s="214"/>
      <c r="N30" s="153">
        <v>261501.21</v>
      </c>
      <c r="O30" s="192">
        <v>1</v>
      </c>
    </row>
    <row r="31" spans="1:15" s="206" customFormat="1" ht="90" customHeight="1" thickBot="1">
      <c r="A31" s="118"/>
      <c r="B31" s="118"/>
      <c r="C31" s="118"/>
      <c r="D31" s="13"/>
      <c r="E31" s="13"/>
      <c r="F31" s="13"/>
      <c r="G31" s="3"/>
      <c r="H31" s="3"/>
      <c r="I31" s="3"/>
      <c r="J31" s="98"/>
      <c r="K31" s="29"/>
      <c r="L31" s="156"/>
      <c r="M31" s="29"/>
      <c r="N31" s="43"/>
      <c r="O31" s="155"/>
    </row>
    <row r="32" spans="1:15" s="206" customFormat="1" ht="90" customHeight="1">
      <c r="A32" s="118"/>
      <c r="B32" s="118"/>
      <c r="C32" s="209"/>
      <c r="D32" s="182" t="s">
        <v>9</v>
      </c>
      <c r="E32" s="183" t="s">
        <v>3</v>
      </c>
      <c r="F32" s="183" t="s">
        <v>2</v>
      </c>
      <c r="G32" s="184" t="s">
        <v>22</v>
      </c>
      <c r="H32" s="185"/>
      <c r="I32" s="186" t="s">
        <v>1</v>
      </c>
      <c r="J32" s="183" t="s">
        <v>23</v>
      </c>
      <c r="K32" s="187" t="s">
        <v>24</v>
      </c>
      <c r="L32" s="188" t="s">
        <v>135</v>
      </c>
      <c r="M32" s="187" t="s">
        <v>2</v>
      </c>
      <c r="N32" s="189" t="s">
        <v>0</v>
      </c>
      <c r="O32" s="190" t="s">
        <v>25</v>
      </c>
    </row>
    <row r="33" spans="1:15" s="207" customFormat="1" ht="92.25" customHeight="1">
      <c r="A33" s="151"/>
      <c r="B33" s="151"/>
      <c r="C33" s="210"/>
      <c r="D33" s="191" t="s">
        <v>85</v>
      </c>
      <c r="E33" s="22"/>
      <c r="F33" s="22" t="s">
        <v>91</v>
      </c>
      <c r="G33" s="100" t="s">
        <v>143</v>
      </c>
      <c r="H33" s="108"/>
      <c r="I33" s="78"/>
      <c r="J33" s="100" t="s">
        <v>90</v>
      </c>
      <c r="K33" s="152">
        <v>44956</v>
      </c>
      <c r="L33" s="175">
        <v>45321</v>
      </c>
      <c r="M33" s="179"/>
      <c r="N33" s="153">
        <v>19070000</v>
      </c>
      <c r="O33" s="192">
        <v>0.05</v>
      </c>
    </row>
    <row r="34" spans="1:15" s="51" customFormat="1" ht="64.5" customHeight="1">
      <c r="A34" s="176"/>
      <c r="B34" s="176"/>
      <c r="C34" s="181"/>
      <c r="D34" s="236" t="s">
        <v>142</v>
      </c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8"/>
    </row>
    <row r="35" spans="1:15" s="4" customFormat="1" ht="112.5" customHeight="1">
      <c r="A35" s="154" t="s">
        <v>112</v>
      </c>
      <c r="B35" s="150"/>
      <c r="C35" s="211"/>
      <c r="D35" s="193" t="s">
        <v>9</v>
      </c>
      <c r="E35" s="95" t="s">
        <v>3</v>
      </c>
      <c r="F35" s="95" t="s">
        <v>2</v>
      </c>
      <c r="G35" s="99" t="s">
        <v>22</v>
      </c>
      <c r="H35" s="108"/>
      <c r="I35" s="1" t="s">
        <v>1</v>
      </c>
      <c r="J35" s="95" t="s">
        <v>23</v>
      </c>
      <c r="K35" s="23" t="s">
        <v>136</v>
      </c>
      <c r="L35" s="158" t="s">
        <v>137</v>
      </c>
      <c r="M35" s="23" t="s">
        <v>2</v>
      </c>
      <c r="N35" s="42" t="s">
        <v>138</v>
      </c>
      <c r="O35" s="194" t="s">
        <v>139</v>
      </c>
    </row>
    <row r="36" spans="1:15" s="4" customFormat="1" ht="112.5" customHeight="1">
      <c r="A36" s="154"/>
      <c r="B36" s="216"/>
      <c r="C36" s="211"/>
      <c r="D36" s="191" t="s">
        <v>85</v>
      </c>
      <c r="E36" s="22"/>
      <c r="F36" s="22" t="s">
        <v>91</v>
      </c>
      <c r="G36" s="100" t="s">
        <v>163</v>
      </c>
      <c r="H36" s="108"/>
      <c r="I36" s="78"/>
      <c r="J36" s="100" t="s">
        <v>90</v>
      </c>
      <c r="K36" s="152">
        <v>45005</v>
      </c>
      <c r="L36" s="223">
        <v>45321</v>
      </c>
      <c r="M36" s="214"/>
      <c r="N36" s="153">
        <v>35364.410000000003</v>
      </c>
      <c r="O36" s="192">
        <v>1</v>
      </c>
    </row>
    <row r="37" spans="1:15" s="4" customFormat="1" ht="112.5" customHeight="1">
      <c r="A37" s="154"/>
      <c r="B37" s="216"/>
      <c r="C37" s="211"/>
      <c r="D37" s="191" t="s">
        <v>85</v>
      </c>
      <c r="E37" s="22"/>
      <c r="F37" s="22" t="s">
        <v>91</v>
      </c>
      <c r="G37" s="100" t="s">
        <v>164</v>
      </c>
      <c r="H37" s="108"/>
      <c r="I37" s="78"/>
      <c r="J37" s="100" t="s">
        <v>90</v>
      </c>
      <c r="K37" s="152">
        <v>45050</v>
      </c>
      <c r="L37" s="223">
        <v>45321</v>
      </c>
      <c r="M37" s="214"/>
      <c r="N37" s="153">
        <v>61313.3</v>
      </c>
      <c r="O37" s="192">
        <v>1</v>
      </c>
    </row>
    <row r="38" spans="1:15" s="4" customFormat="1" ht="112.5" customHeight="1">
      <c r="A38" s="154"/>
      <c r="B38" s="216"/>
      <c r="C38" s="211"/>
      <c r="D38" s="191" t="s">
        <v>85</v>
      </c>
      <c r="E38" s="22"/>
      <c r="F38" s="22" t="s">
        <v>91</v>
      </c>
      <c r="G38" s="100" t="s">
        <v>165</v>
      </c>
      <c r="H38" s="108"/>
      <c r="I38" s="78"/>
      <c r="J38" s="100" t="s">
        <v>90</v>
      </c>
      <c r="K38" s="152">
        <v>45048</v>
      </c>
      <c r="L38" s="223">
        <v>45321</v>
      </c>
      <c r="M38" s="214"/>
      <c r="N38" s="153">
        <v>139280.97210000001</v>
      </c>
      <c r="O38" s="192">
        <v>1</v>
      </c>
    </row>
  </sheetData>
  <autoFilter ref="L1:L32"/>
  <mergeCells count="6">
    <mergeCell ref="D34:O34"/>
    <mergeCell ref="D6:O6"/>
    <mergeCell ref="D23:O23"/>
    <mergeCell ref="D3:O3"/>
    <mergeCell ref="A1:O1"/>
    <mergeCell ref="D2:O2"/>
  </mergeCells>
  <conditionalFormatting sqref="M33 M5 M22 M12:M19 M25:M30 M36:M38">
    <cfRule type="cellIs" dxfId="4" priority="86" operator="lessThan">
      <formula>43189</formula>
    </cfRule>
  </conditionalFormatting>
  <printOptions horizontalCentered="1"/>
  <pageMargins left="0.15748031496062992" right="0.19685039370078741" top="0.19685039370078741" bottom="0.39370078740157483" header="0" footer="0"/>
  <pageSetup paperSize="9" scale="34" fitToWidth="4" fitToHeight="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37"/>
  <sheetViews>
    <sheetView view="pageBreakPreview" topLeftCell="D23" zoomScale="40" zoomScaleNormal="100" zoomScaleSheetLayoutView="40" workbookViewId="0">
      <selection activeCell="L28" sqref="L28"/>
    </sheetView>
  </sheetViews>
  <sheetFormatPr defaultRowHeight="90" customHeight="1"/>
  <cols>
    <col min="1" max="1" width="8.28515625" style="11" hidden="1" customWidth="1"/>
    <col min="2" max="2" width="20" style="11" hidden="1" customWidth="1"/>
    <col min="3" max="3" width="30.140625" style="12" hidden="1" customWidth="1"/>
    <col min="4" max="4" width="30.85546875" style="13" customWidth="1"/>
    <col min="5" max="5" width="28.140625" style="13" hidden="1" customWidth="1"/>
    <col min="6" max="6" width="26.42578125" style="13" customWidth="1"/>
    <col min="7" max="7" width="81.140625" style="3" customWidth="1"/>
    <col min="8" max="8" width="19.28515625" style="3" hidden="1" customWidth="1"/>
    <col min="9" max="9" width="37.85546875" style="3" hidden="1" customWidth="1"/>
    <col min="10" max="10" width="94.28515625" style="14" customWidth="1"/>
    <col min="11" max="11" width="34" style="29" customWidth="1"/>
    <col min="12" max="12" width="37.85546875" style="29" customWidth="1"/>
    <col min="13" max="13" width="30.7109375" style="29" hidden="1" customWidth="1"/>
    <col min="14" max="14" width="36.7109375" style="43" customWidth="1"/>
    <col min="15" max="15" width="36.7109375" style="30" customWidth="1"/>
    <col min="16" max="16" width="9.140625" style="31"/>
    <col min="17" max="17" width="25.85546875" style="31" bestFit="1" customWidth="1"/>
    <col min="18" max="18" width="22.28515625" style="15" bestFit="1" customWidth="1"/>
    <col min="19" max="29" width="9.140625" style="15"/>
    <col min="30" max="16384" width="9.140625" style="16"/>
  </cols>
  <sheetData>
    <row r="1" spans="1:44" s="76" customFormat="1" ht="162.75" customHeight="1">
      <c r="A1" s="253" t="s">
        <v>82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</row>
    <row r="2" spans="1:44" s="10" customFormat="1" ht="83.25" customHeight="1">
      <c r="A2" s="57"/>
      <c r="B2" s="57"/>
      <c r="C2" s="9"/>
      <c r="D2" s="255" t="s">
        <v>6</v>
      </c>
      <c r="E2" s="255"/>
      <c r="F2" s="255"/>
      <c r="G2" s="256"/>
      <c r="H2" s="256"/>
      <c r="I2" s="255"/>
      <c r="J2" s="255"/>
      <c r="K2" s="255"/>
      <c r="L2" s="255"/>
      <c r="M2" s="255"/>
      <c r="N2" s="255"/>
      <c r="O2" s="255"/>
    </row>
    <row r="3" spans="1:44" s="8" customFormat="1" ht="116.25" customHeight="1">
      <c r="A3" s="1"/>
      <c r="B3" s="1" t="s">
        <v>4</v>
      </c>
      <c r="C3" s="7" t="s">
        <v>5</v>
      </c>
      <c r="D3" s="2" t="s">
        <v>9</v>
      </c>
      <c r="E3" s="2" t="s">
        <v>3</v>
      </c>
      <c r="F3" s="17" t="s">
        <v>2</v>
      </c>
      <c r="G3" s="20" t="s">
        <v>22</v>
      </c>
      <c r="H3" s="21"/>
      <c r="I3" s="18" t="s">
        <v>1</v>
      </c>
      <c r="J3" s="2" t="s">
        <v>23</v>
      </c>
      <c r="K3" s="23" t="s">
        <v>24</v>
      </c>
      <c r="L3" s="23" t="s">
        <v>26</v>
      </c>
      <c r="M3" s="23" t="s">
        <v>2</v>
      </c>
      <c r="N3" s="42" t="s">
        <v>0</v>
      </c>
      <c r="O3" s="24" t="s">
        <v>25</v>
      </c>
      <c r="P3" s="25"/>
      <c r="Q3" s="25"/>
    </row>
    <row r="4" spans="1:44" s="6" customFormat="1" ht="106.5" customHeight="1">
      <c r="D4" s="71" t="s">
        <v>40</v>
      </c>
      <c r="E4" s="71"/>
      <c r="F4" s="72" t="s">
        <v>41</v>
      </c>
      <c r="G4" s="37" t="s">
        <v>46</v>
      </c>
      <c r="H4" s="73"/>
      <c r="I4" s="19"/>
      <c r="J4" s="38" t="s">
        <v>42</v>
      </c>
      <c r="K4" s="36">
        <v>44784</v>
      </c>
      <c r="L4" s="36">
        <f>K4+183</f>
        <v>44967</v>
      </c>
      <c r="M4" s="34"/>
      <c r="N4" s="39">
        <v>299332.53000000003</v>
      </c>
      <c r="O4" s="26" t="s">
        <v>93</v>
      </c>
    </row>
    <row r="5" spans="1:44" s="6" customFormat="1" ht="106.5" customHeight="1">
      <c r="D5" s="71" t="s">
        <v>63</v>
      </c>
      <c r="E5" s="71"/>
      <c r="F5" s="72" t="s">
        <v>64</v>
      </c>
      <c r="G5" s="37" t="s">
        <v>65</v>
      </c>
      <c r="H5" s="73"/>
      <c r="I5" s="19"/>
      <c r="J5" s="38" t="s">
        <v>67</v>
      </c>
      <c r="K5" s="36">
        <v>44889</v>
      </c>
      <c r="L5" s="36">
        <f>K5+91.25</f>
        <v>44980.25</v>
      </c>
      <c r="M5" s="34"/>
      <c r="N5" s="39">
        <v>198338.83</v>
      </c>
      <c r="O5" s="26" t="s">
        <v>93</v>
      </c>
    </row>
    <row r="6" spans="1:44" s="58" customFormat="1" ht="116.25" customHeight="1">
      <c r="C6" s="58" t="s">
        <v>10</v>
      </c>
      <c r="D6" s="58" t="s">
        <v>11</v>
      </c>
      <c r="F6" s="63" t="s">
        <v>12</v>
      </c>
      <c r="G6" s="58" t="s">
        <v>47</v>
      </c>
      <c r="H6" s="74"/>
      <c r="I6" s="45"/>
      <c r="J6" s="59" t="s">
        <v>70</v>
      </c>
      <c r="K6" s="60">
        <v>44466</v>
      </c>
      <c r="L6" s="61">
        <v>45007</v>
      </c>
      <c r="M6" s="62">
        <v>44768</v>
      </c>
      <c r="N6" s="41">
        <v>1199625.5900000001</v>
      </c>
      <c r="O6" s="40" t="s">
        <v>93</v>
      </c>
    </row>
    <row r="7" spans="1:44" s="46" customFormat="1" ht="114" customHeight="1">
      <c r="A7" s="58"/>
      <c r="B7" s="58"/>
      <c r="C7" s="63" t="s">
        <v>8</v>
      </c>
      <c r="D7" s="58" t="s">
        <v>13</v>
      </c>
      <c r="E7" s="58"/>
      <c r="F7" s="63" t="s">
        <v>18</v>
      </c>
      <c r="G7" s="58" t="s">
        <v>48</v>
      </c>
      <c r="H7" s="74"/>
      <c r="I7" s="45" t="e">
        <f>#REF!+#REF!</f>
        <v>#REF!</v>
      </c>
      <c r="J7" s="59" t="s">
        <v>71</v>
      </c>
      <c r="K7" s="61">
        <v>44466</v>
      </c>
      <c r="L7" s="61">
        <v>45041</v>
      </c>
      <c r="M7" s="62">
        <f>L7+60</f>
        <v>45101</v>
      </c>
      <c r="N7" s="55">
        <v>2232543.33</v>
      </c>
      <c r="O7" s="56" t="s">
        <v>93</v>
      </c>
      <c r="R7" s="75"/>
    </row>
    <row r="8" spans="1:44" s="5" customFormat="1" ht="116.25" customHeight="1">
      <c r="A8" s="67"/>
      <c r="B8" s="67"/>
      <c r="C8" s="67"/>
      <c r="D8" s="5" t="s">
        <v>59</v>
      </c>
      <c r="E8" s="67"/>
      <c r="F8" s="5" t="s">
        <v>58</v>
      </c>
      <c r="G8" s="49" t="s">
        <v>60</v>
      </c>
      <c r="H8" s="44"/>
      <c r="I8" s="64"/>
      <c r="J8" s="67" t="s">
        <v>74</v>
      </c>
      <c r="K8" s="68">
        <v>44813</v>
      </c>
      <c r="L8" s="70">
        <v>44994</v>
      </c>
      <c r="M8" s="69"/>
      <c r="N8" s="65">
        <v>4949093.32</v>
      </c>
      <c r="O8" s="66" t="s">
        <v>93</v>
      </c>
      <c r="P8" s="67"/>
      <c r="Q8" s="67"/>
    </row>
    <row r="9" spans="1:44" ht="90" customHeight="1">
      <c r="D9" s="81" t="s">
        <v>94</v>
      </c>
      <c r="E9" s="81"/>
      <c r="F9" s="81" t="s">
        <v>96</v>
      </c>
      <c r="G9" s="82" t="s">
        <v>95</v>
      </c>
      <c r="H9" s="33"/>
      <c r="I9" s="33"/>
      <c r="J9" s="38"/>
      <c r="K9" s="36">
        <v>44701</v>
      </c>
      <c r="L9" s="36">
        <f>K9+(30+31+30+31)*2</f>
        <v>44945</v>
      </c>
      <c r="M9" s="36"/>
      <c r="N9" s="28">
        <v>1531278.41</v>
      </c>
      <c r="O9" s="35" t="s">
        <v>97</v>
      </c>
    </row>
    <row r="10" spans="1:44" s="54" customFormat="1" ht="116.25" customHeight="1">
      <c r="A10" s="86">
        <v>45</v>
      </c>
      <c r="B10" s="86"/>
      <c r="C10" s="86" t="s">
        <v>7</v>
      </c>
      <c r="D10" s="52" t="s">
        <v>14</v>
      </c>
      <c r="E10" s="84"/>
      <c r="F10" s="52" t="s">
        <v>21</v>
      </c>
      <c r="G10" s="49" t="s">
        <v>54</v>
      </c>
      <c r="H10" s="44"/>
      <c r="I10" s="80" t="e">
        <f>#REF!+#REF!</f>
        <v>#REF!</v>
      </c>
      <c r="J10" s="84" t="s">
        <v>70</v>
      </c>
      <c r="K10" s="87">
        <v>44470</v>
      </c>
      <c r="L10" s="87" t="s">
        <v>92</v>
      </c>
      <c r="M10" s="85" t="e">
        <f>L10+60</f>
        <v>#VALUE!</v>
      </c>
      <c r="N10" s="41">
        <v>4182674.74</v>
      </c>
      <c r="O10" s="83" t="s">
        <v>98</v>
      </c>
      <c r="P10" s="53"/>
      <c r="Q10" s="53"/>
    </row>
    <row r="11" spans="1:44" s="4" customFormat="1" ht="106.5" customHeight="1">
      <c r="A11" s="33"/>
      <c r="B11" s="33"/>
      <c r="C11" s="33"/>
      <c r="D11" s="22" t="s">
        <v>38</v>
      </c>
      <c r="E11" s="22"/>
      <c r="F11" s="22" t="s">
        <v>39</v>
      </c>
      <c r="G11" s="32" t="s">
        <v>45</v>
      </c>
      <c r="H11" s="96"/>
      <c r="I11" s="78"/>
      <c r="J11" s="38" t="s">
        <v>69</v>
      </c>
      <c r="K11" s="27">
        <v>44865</v>
      </c>
      <c r="L11" s="34">
        <f>K11+365</f>
        <v>45230</v>
      </c>
      <c r="M11" s="34"/>
      <c r="N11" s="39">
        <v>316070.48</v>
      </c>
      <c r="O11" s="26" t="s">
        <v>108</v>
      </c>
      <c r="P11" s="6"/>
      <c r="Q11" s="6"/>
    </row>
    <row r="12" spans="1:44" s="51" customFormat="1" ht="116.25" customHeight="1">
      <c r="A12" s="94"/>
      <c r="B12" s="94"/>
      <c r="C12" s="94"/>
      <c r="D12" s="90" t="s">
        <v>17</v>
      </c>
      <c r="E12" s="90"/>
      <c r="F12" s="90" t="s">
        <v>20</v>
      </c>
      <c r="G12" s="49" t="s">
        <v>57</v>
      </c>
      <c r="H12" s="82"/>
      <c r="I12" s="80"/>
      <c r="J12" s="90" t="s">
        <v>75</v>
      </c>
      <c r="K12" s="91">
        <v>44545</v>
      </c>
      <c r="L12" s="91">
        <v>45061</v>
      </c>
      <c r="M12" s="91">
        <f>L12+60</f>
        <v>45121</v>
      </c>
      <c r="N12" s="88">
        <v>5811073.7599999998</v>
      </c>
      <c r="O12" s="89" t="s">
        <v>110</v>
      </c>
      <c r="P12" s="50"/>
      <c r="Q12" s="50"/>
    </row>
    <row r="13" spans="1:44" s="94" customFormat="1" ht="116.25" customHeight="1">
      <c r="A13" s="90"/>
      <c r="B13" s="90"/>
      <c r="C13" s="90"/>
      <c r="D13" s="94" t="s">
        <v>59</v>
      </c>
      <c r="E13" s="90"/>
      <c r="F13" s="94" t="s">
        <v>58</v>
      </c>
      <c r="G13" s="49" t="s">
        <v>60</v>
      </c>
      <c r="H13" s="82"/>
      <c r="I13" s="64"/>
      <c r="J13" s="90" t="s">
        <v>74</v>
      </c>
      <c r="K13" s="91">
        <v>44813</v>
      </c>
      <c r="L13" s="92">
        <v>44994</v>
      </c>
      <c r="M13" s="93"/>
      <c r="N13" s="88">
        <v>4949093.32</v>
      </c>
      <c r="O13" s="89" t="s">
        <v>109</v>
      </c>
      <c r="P13" s="77"/>
      <c r="Q13" s="90"/>
    </row>
    <row r="14" spans="1:44" s="51" customFormat="1" ht="106.5" customHeight="1">
      <c r="A14" s="119"/>
      <c r="B14" s="94"/>
      <c r="C14" s="94"/>
      <c r="D14" s="110" t="s">
        <v>76</v>
      </c>
      <c r="E14" s="110"/>
      <c r="F14" s="110" t="s">
        <v>78</v>
      </c>
      <c r="G14" s="90" t="s">
        <v>115</v>
      </c>
      <c r="H14" s="82"/>
      <c r="I14" s="80"/>
      <c r="J14" s="90" t="s">
        <v>81</v>
      </c>
      <c r="K14" s="115">
        <v>44900</v>
      </c>
      <c r="L14" s="115">
        <v>45201</v>
      </c>
      <c r="M14" s="93"/>
      <c r="N14" s="116">
        <v>316132.15000000002</v>
      </c>
      <c r="O14" s="120" t="s">
        <v>110</v>
      </c>
      <c r="P14" s="50"/>
      <c r="Q14" s="50"/>
    </row>
    <row r="15" spans="1:44" s="51" customFormat="1" ht="106.5" customHeight="1" thickBot="1">
      <c r="A15" s="119"/>
      <c r="B15" s="94"/>
      <c r="C15" s="94"/>
      <c r="D15" s="110" t="s">
        <v>77</v>
      </c>
      <c r="E15" s="110"/>
      <c r="F15" s="110" t="s">
        <v>79</v>
      </c>
      <c r="G15" s="94" t="s">
        <v>116</v>
      </c>
      <c r="H15" s="82"/>
      <c r="I15" s="80"/>
      <c r="J15" s="90" t="s">
        <v>80</v>
      </c>
      <c r="K15" s="115">
        <v>44922</v>
      </c>
      <c r="L15" s="115">
        <f>K15+183</f>
        <v>45105</v>
      </c>
      <c r="M15" s="93"/>
      <c r="N15" s="116">
        <v>318622.69</v>
      </c>
      <c r="O15" s="120" t="s">
        <v>110</v>
      </c>
      <c r="P15" s="50"/>
      <c r="Q15" s="50"/>
    </row>
    <row r="16" spans="1:44" s="112" customFormat="1" ht="54.75" customHeight="1">
      <c r="A16" s="121"/>
      <c r="B16" s="90"/>
      <c r="C16" s="109"/>
      <c r="D16" s="257" t="s">
        <v>99</v>
      </c>
      <c r="E16" s="90"/>
      <c r="F16" s="258" t="s">
        <v>100</v>
      </c>
      <c r="G16" s="259" t="s">
        <v>119</v>
      </c>
      <c r="H16" s="90"/>
      <c r="I16" s="64"/>
      <c r="J16" s="260" t="s">
        <v>101</v>
      </c>
      <c r="K16" s="261">
        <v>45000</v>
      </c>
      <c r="L16" s="262">
        <f>K16+183+61</f>
        <v>45244</v>
      </c>
      <c r="M16" s="263">
        <f>L16+61</f>
        <v>45305</v>
      </c>
      <c r="N16" s="258">
        <v>168114.79</v>
      </c>
      <c r="O16" s="264" t="s">
        <v>110</v>
      </c>
      <c r="P16" s="122">
        <v>168114.79</v>
      </c>
      <c r="Q16" s="123" t="s">
        <v>102</v>
      </c>
      <c r="R16" s="124"/>
      <c r="S16" s="125" t="s">
        <v>102</v>
      </c>
      <c r="T16" s="126">
        <v>168114.79</v>
      </c>
      <c r="U16" s="247">
        <v>29500.48</v>
      </c>
      <c r="V16" s="124"/>
      <c r="W16" s="124"/>
      <c r="X16" s="124"/>
      <c r="Y16" s="124"/>
      <c r="Z16" s="127"/>
      <c r="AA16" s="128"/>
      <c r="AB16" s="129"/>
      <c r="AC16" s="130"/>
      <c r="AD16" s="130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250" t="s">
        <v>103</v>
      </c>
    </row>
    <row r="17" spans="1:44" s="112" customFormat="1" ht="39.950000000000003" customHeight="1">
      <c r="A17" s="121"/>
      <c r="B17" s="90"/>
      <c r="C17" s="109"/>
      <c r="D17" s="257"/>
      <c r="E17" s="90"/>
      <c r="F17" s="258"/>
      <c r="G17" s="259"/>
      <c r="H17" s="90"/>
      <c r="I17" s="64"/>
      <c r="J17" s="260"/>
      <c r="K17" s="261"/>
      <c r="L17" s="262"/>
      <c r="M17" s="263"/>
      <c r="N17" s="258"/>
      <c r="O17" s="264"/>
      <c r="P17" s="131">
        <v>150000</v>
      </c>
      <c r="Q17" s="90" t="s">
        <v>104</v>
      </c>
      <c r="R17" s="132"/>
      <c r="S17" s="133" t="s">
        <v>104</v>
      </c>
      <c r="T17" s="134">
        <v>150000</v>
      </c>
      <c r="U17" s="248"/>
      <c r="V17" s="135"/>
      <c r="W17" s="135"/>
      <c r="X17" s="135"/>
      <c r="Y17" s="135"/>
      <c r="Z17" s="136"/>
      <c r="AA17" s="137"/>
      <c r="AB17" s="138"/>
      <c r="AC17" s="139"/>
      <c r="AD17" s="139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251"/>
    </row>
    <row r="18" spans="1:44" s="112" customFormat="1" ht="39.950000000000003" customHeight="1" thickBot="1">
      <c r="A18" s="121"/>
      <c r="B18" s="90"/>
      <c r="C18" s="109"/>
      <c r="D18" s="257"/>
      <c r="E18" s="90"/>
      <c r="F18" s="258"/>
      <c r="G18" s="259"/>
      <c r="H18" s="90"/>
      <c r="I18" s="64"/>
      <c r="J18" s="260"/>
      <c r="K18" s="261"/>
      <c r="L18" s="262"/>
      <c r="M18" s="263"/>
      <c r="N18" s="258"/>
      <c r="O18" s="264"/>
      <c r="P18" s="140">
        <v>18114.79</v>
      </c>
      <c r="Q18" s="141" t="s">
        <v>105</v>
      </c>
      <c r="R18" s="142"/>
      <c r="S18" s="143" t="s">
        <v>105</v>
      </c>
      <c r="T18" s="144">
        <v>18114.79</v>
      </c>
      <c r="U18" s="249"/>
      <c r="V18" s="142"/>
      <c r="W18" s="142"/>
      <c r="X18" s="142"/>
      <c r="Y18" s="142"/>
      <c r="Z18" s="145"/>
      <c r="AA18" s="146"/>
      <c r="AB18" s="147"/>
      <c r="AC18" s="148"/>
      <c r="AD18" s="148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252"/>
    </row>
    <row r="19" spans="1:44" s="48" customFormat="1" ht="116.25" customHeight="1">
      <c r="A19" s="121"/>
      <c r="B19" s="90"/>
      <c r="C19" s="90"/>
      <c r="D19" s="90" t="s">
        <v>35</v>
      </c>
      <c r="E19" s="90"/>
      <c r="F19" s="90" t="s">
        <v>114</v>
      </c>
      <c r="G19" s="90" t="s">
        <v>117</v>
      </c>
      <c r="H19" s="82"/>
      <c r="I19" s="64"/>
      <c r="J19" s="59" t="s">
        <v>69</v>
      </c>
      <c r="K19" s="92">
        <v>44746</v>
      </c>
      <c r="L19" s="92">
        <v>45112</v>
      </c>
      <c r="M19" s="93"/>
      <c r="N19" s="88">
        <v>1391080.62</v>
      </c>
      <c r="O19" s="149" t="s">
        <v>110</v>
      </c>
      <c r="P19" s="46"/>
      <c r="Q19" s="46"/>
      <c r="R19" s="47"/>
    </row>
    <row r="20" spans="1:44" s="48" customFormat="1" ht="116.25" customHeight="1">
      <c r="A20" s="121"/>
      <c r="B20" s="90"/>
      <c r="C20" s="90"/>
      <c r="D20" s="90" t="s">
        <v>43</v>
      </c>
      <c r="E20" s="90"/>
      <c r="F20" s="94" t="s">
        <v>44</v>
      </c>
      <c r="G20" s="90" t="s">
        <v>53</v>
      </c>
      <c r="H20" s="82"/>
      <c r="I20" s="64"/>
      <c r="J20" s="94" t="s">
        <v>70</v>
      </c>
      <c r="K20" s="91">
        <v>44781</v>
      </c>
      <c r="L20" s="92">
        <v>45176</v>
      </c>
      <c r="M20" s="93"/>
      <c r="N20" s="41">
        <v>892697.88</v>
      </c>
      <c r="O20" s="149" t="s">
        <v>110</v>
      </c>
      <c r="P20" s="46"/>
      <c r="Q20" s="46"/>
    </row>
    <row r="21" spans="1:44" s="51" customFormat="1" ht="116.25" customHeight="1">
      <c r="A21" s="119"/>
      <c r="B21" s="94"/>
      <c r="C21" s="94"/>
      <c r="D21" s="90" t="s">
        <v>16</v>
      </c>
      <c r="E21" s="90"/>
      <c r="F21" s="90" t="s">
        <v>19</v>
      </c>
      <c r="G21" s="49" t="s">
        <v>56</v>
      </c>
      <c r="H21" s="82"/>
      <c r="I21" s="80"/>
      <c r="J21" s="90" t="s">
        <v>74</v>
      </c>
      <c r="K21" s="91">
        <v>44543</v>
      </c>
      <c r="L21" s="92">
        <v>45089</v>
      </c>
      <c r="M21" s="91">
        <f>L21+60</f>
        <v>45149</v>
      </c>
      <c r="N21" s="88">
        <v>4946506.24</v>
      </c>
      <c r="O21" s="149" t="s">
        <v>110</v>
      </c>
      <c r="P21" s="50"/>
      <c r="Q21" s="50"/>
    </row>
    <row r="22" spans="1:44" s="112" customFormat="1" ht="99.75" customHeight="1">
      <c r="A22" s="94"/>
      <c r="B22" s="94"/>
      <c r="C22" s="94"/>
      <c r="D22" s="110" t="s">
        <v>106</v>
      </c>
      <c r="E22" s="110"/>
      <c r="F22" s="110" t="s">
        <v>107</v>
      </c>
      <c r="G22" s="113" t="s">
        <v>118</v>
      </c>
      <c r="H22" s="80"/>
      <c r="I22" s="80"/>
      <c r="J22" s="90" t="s">
        <v>126</v>
      </c>
      <c r="K22" s="115">
        <v>45040</v>
      </c>
      <c r="L22" s="92">
        <v>45312</v>
      </c>
      <c r="M22" s="111">
        <f>L22+60</f>
        <v>45372</v>
      </c>
      <c r="N22" s="116">
        <v>301058.01</v>
      </c>
      <c r="O22" s="117" t="s">
        <v>110</v>
      </c>
    </row>
    <row r="23" spans="1:44" s="4" customFormat="1" ht="106.5" customHeight="1">
      <c r="A23" s="107"/>
      <c r="B23" s="107"/>
      <c r="C23" s="107"/>
      <c r="D23" s="22" t="s">
        <v>61</v>
      </c>
      <c r="E23" s="22"/>
      <c r="F23" s="22" t="s">
        <v>62</v>
      </c>
      <c r="G23" s="100" t="s">
        <v>66</v>
      </c>
      <c r="H23" s="108"/>
      <c r="I23" s="78"/>
      <c r="J23" s="107" t="s">
        <v>68</v>
      </c>
      <c r="K23" s="105">
        <v>44881</v>
      </c>
      <c r="L23" s="105">
        <v>45185</v>
      </c>
      <c r="M23" s="106"/>
      <c r="N23" s="103">
        <v>299000.65999999997</v>
      </c>
      <c r="O23" s="26" t="s">
        <v>110</v>
      </c>
      <c r="P23" s="104"/>
      <c r="Q23" s="104"/>
    </row>
    <row r="24" spans="1:44" s="3" customFormat="1" ht="45.75" customHeight="1">
      <c r="A24" s="267"/>
      <c r="B24" s="267"/>
      <c r="C24" s="267"/>
      <c r="D24" s="267" t="s">
        <v>32</v>
      </c>
      <c r="E24" s="164"/>
      <c r="F24" s="268" t="s">
        <v>33</v>
      </c>
      <c r="G24" s="267" t="s">
        <v>51</v>
      </c>
      <c r="H24" s="108"/>
      <c r="I24" s="79"/>
      <c r="J24" s="270" t="s">
        <v>72</v>
      </c>
      <c r="K24" s="271" t="s">
        <v>34</v>
      </c>
      <c r="L24" s="272"/>
      <c r="M24" s="265"/>
      <c r="N24" s="266">
        <v>1324678.76</v>
      </c>
      <c r="O24" s="269" t="s">
        <v>127</v>
      </c>
      <c r="P24" s="164"/>
      <c r="Q24" s="164"/>
    </row>
    <row r="25" spans="1:44" s="3" customFormat="1" ht="45.75" customHeight="1">
      <c r="A25" s="267"/>
      <c r="B25" s="267"/>
      <c r="C25" s="267"/>
      <c r="D25" s="267"/>
      <c r="E25" s="164"/>
      <c r="F25" s="268"/>
      <c r="G25" s="267"/>
      <c r="H25" s="108"/>
      <c r="I25" s="101"/>
      <c r="J25" s="270"/>
      <c r="K25" s="271"/>
      <c r="L25" s="272"/>
      <c r="M25" s="265"/>
      <c r="N25" s="266"/>
      <c r="O25" s="269"/>
      <c r="P25" s="164"/>
      <c r="Q25" s="164"/>
    </row>
    <row r="26" spans="1:44" s="3" customFormat="1" ht="45.75" customHeight="1">
      <c r="A26" s="267"/>
      <c r="B26" s="267"/>
      <c r="C26" s="267"/>
      <c r="D26" s="267"/>
      <c r="E26" s="164"/>
      <c r="F26" s="268"/>
      <c r="G26" s="267"/>
      <c r="H26" s="108"/>
      <c r="I26" s="101"/>
      <c r="J26" s="270"/>
      <c r="K26" s="271"/>
      <c r="L26" s="272"/>
      <c r="M26" s="265"/>
      <c r="N26" s="266"/>
      <c r="O26" s="269"/>
      <c r="P26" s="164"/>
      <c r="Q26" s="164"/>
    </row>
    <row r="27" spans="1:44" s="3" customFormat="1" ht="116.25" customHeight="1">
      <c r="A27" s="164"/>
      <c r="B27" s="164"/>
      <c r="C27" s="164"/>
      <c r="D27" s="164" t="s">
        <v>37</v>
      </c>
      <c r="E27" s="164"/>
      <c r="F27" s="170" t="s">
        <v>36</v>
      </c>
      <c r="G27" s="164" t="s">
        <v>52</v>
      </c>
      <c r="H27" s="108"/>
      <c r="I27" s="79"/>
      <c r="J27" s="165" t="s">
        <v>71</v>
      </c>
      <c r="K27" s="161" t="s">
        <v>34</v>
      </c>
      <c r="L27" s="166"/>
      <c r="M27" s="167"/>
      <c r="N27" s="28">
        <v>2178279.9700000002</v>
      </c>
      <c r="O27" s="163" t="s">
        <v>128</v>
      </c>
    </row>
    <row r="28" spans="1:44" s="4" customFormat="1" ht="106.5" customHeight="1">
      <c r="A28" s="168"/>
      <c r="B28" s="168"/>
      <c r="C28" s="168"/>
      <c r="D28" s="22" t="s">
        <v>129</v>
      </c>
      <c r="E28" s="22"/>
      <c r="F28" s="22" t="s">
        <v>130</v>
      </c>
      <c r="G28" s="100" t="s">
        <v>131</v>
      </c>
      <c r="H28" s="108"/>
      <c r="I28" s="78"/>
      <c r="J28" s="168" t="s">
        <v>132</v>
      </c>
      <c r="K28" s="160">
        <v>44882</v>
      </c>
      <c r="L28" s="159">
        <v>44759</v>
      </c>
      <c r="M28" s="167"/>
      <c r="N28" s="162">
        <v>244784.52</v>
      </c>
      <c r="O28" s="157" t="s">
        <v>133</v>
      </c>
    </row>
    <row r="29" spans="1:44" s="171" customFormat="1" ht="30" customHeight="1">
      <c r="A29" s="168"/>
      <c r="B29" s="168"/>
      <c r="C29" s="168"/>
      <c r="D29" s="267" t="s">
        <v>30</v>
      </c>
      <c r="E29" s="164"/>
      <c r="F29" s="268" t="s">
        <v>31</v>
      </c>
      <c r="G29" s="267" t="s">
        <v>50</v>
      </c>
      <c r="H29" s="108"/>
      <c r="I29" s="79"/>
      <c r="J29" s="270" t="s">
        <v>124</v>
      </c>
      <c r="K29" s="274">
        <v>44718</v>
      </c>
      <c r="L29" s="274">
        <v>45264</v>
      </c>
      <c r="M29" s="265">
        <f>L29+60</f>
        <v>45324</v>
      </c>
      <c r="N29" s="266">
        <v>1293327.3999999999</v>
      </c>
      <c r="O29" s="273" t="s">
        <v>134</v>
      </c>
    </row>
    <row r="30" spans="1:44" s="15" customFormat="1" ht="30" customHeight="1">
      <c r="A30" s="172"/>
      <c r="B30" s="172"/>
      <c r="C30" s="173"/>
      <c r="D30" s="267"/>
      <c r="E30" s="164"/>
      <c r="F30" s="268"/>
      <c r="G30" s="267"/>
      <c r="H30" s="108"/>
      <c r="I30" s="101"/>
      <c r="J30" s="270"/>
      <c r="K30" s="274"/>
      <c r="L30" s="274"/>
      <c r="M30" s="265"/>
      <c r="N30" s="266"/>
      <c r="O30" s="273"/>
      <c r="P30" s="31"/>
      <c r="Q30" s="31"/>
    </row>
    <row r="31" spans="1:44" s="15" customFormat="1" ht="30" customHeight="1">
      <c r="A31" s="172"/>
      <c r="B31" s="172"/>
      <c r="C31" s="173"/>
      <c r="D31" s="267"/>
      <c r="E31" s="164"/>
      <c r="F31" s="268"/>
      <c r="G31" s="267"/>
      <c r="H31" s="108"/>
      <c r="I31" s="101"/>
      <c r="J31" s="270"/>
      <c r="K31" s="274"/>
      <c r="L31" s="274"/>
      <c r="M31" s="265"/>
      <c r="N31" s="266"/>
      <c r="O31" s="273"/>
      <c r="P31" s="31"/>
      <c r="Q31" s="31"/>
    </row>
    <row r="32" spans="1:44" s="15" customFormat="1" ht="90" customHeight="1">
      <c r="A32" s="172"/>
      <c r="B32" s="172"/>
      <c r="C32" s="173"/>
      <c r="D32" s="164" t="s">
        <v>15</v>
      </c>
      <c r="E32" s="164"/>
      <c r="F32" s="170" t="s">
        <v>27</v>
      </c>
      <c r="G32" s="100" t="s">
        <v>55</v>
      </c>
      <c r="H32" s="108"/>
      <c r="I32" s="78"/>
      <c r="J32" s="164" t="s">
        <v>73</v>
      </c>
      <c r="K32" s="160">
        <v>44536</v>
      </c>
      <c r="L32" s="159">
        <v>45228</v>
      </c>
      <c r="M32" s="161">
        <f>L32+60</f>
        <v>45288</v>
      </c>
      <c r="N32" s="162">
        <v>3496757.97</v>
      </c>
      <c r="O32" s="157" t="s">
        <v>134</v>
      </c>
      <c r="P32" s="31"/>
      <c r="Q32" s="31"/>
    </row>
    <row r="33" spans="1:17" s="15" customFormat="1" ht="90" customHeight="1">
      <c r="A33" s="172"/>
      <c r="B33" s="172"/>
      <c r="C33" s="173"/>
      <c r="D33" s="81" t="s">
        <v>120</v>
      </c>
      <c r="E33" s="22"/>
      <c r="F33" s="22" t="s">
        <v>121</v>
      </c>
      <c r="G33" s="100" t="s">
        <v>122</v>
      </c>
      <c r="H33" s="108"/>
      <c r="I33" s="78"/>
      <c r="J33" s="100" t="s">
        <v>123</v>
      </c>
      <c r="K33" s="152">
        <v>45159</v>
      </c>
      <c r="L33" s="159">
        <v>45525</v>
      </c>
      <c r="M33" s="167"/>
      <c r="N33" s="153">
        <v>440982.29</v>
      </c>
      <c r="O33" s="157" t="s">
        <v>134</v>
      </c>
      <c r="P33" s="31"/>
      <c r="Q33" s="31"/>
    </row>
    <row r="34" spans="1:17" s="15" customFormat="1" ht="30" customHeight="1">
      <c r="A34" s="172"/>
      <c r="B34" s="172"/>
      <c r="C34" s="173"/>
      <c r="D34" s="267" t="s">
        <v>29</v>
      </c>
      <c r="E34" s="164"/>
      <c r="F34" s="268" t="s">
        <v>28</v>
      </c>
      <c r="G34" s="267" t="s">
        <v>49</v>
      </c>
      <c r="H34" s="108"/>
      <c r="I34" s="79"/>
      <c r="J34" s="270" t="s">
        <v>125</v>
      </c>
      <c r="K34" s="271">
        <v>44733</v>
      </c>
      <c r="L34" s="275">
        <v>45282</v>
      </c>
      <c r="M34" s="265">
        <f>L34+60</f>
        <v>45342</v>
      </c>
      <c r="N34" s="266">
        <v>530679.47</v>
      </c>
      <c r="O34" s="273" t="s">
        <v>134</v>
      </c>
      <c r="P34" s="31"/>
      <c r="Q34" s="31"/>
    </row>
    <row r="35" spans="1:17" s="15" customFormat="1" ht="30" customHeight="1">
      <c r="A35" s="172"/>
      <c r="B35" s="172"/>
      <c r="C35" s="173"/>
      <c r="D35" s="267"/>
      <c r="E35" s="164"/>
      <c r="F35" s="268"/>
      <c r="G35" s="267"/>
      <c r="H35" s="108"/>
      <c r="I35" s="101"/>
      <c r="J35" s="270"/>
      <c r="K35" s="271"/>
      <c r="L35" s="275"/>
      <c r="M35" s="265"/>
      <c r="N35" s="266"/>
      <c r="O35" s="273"/>
      <c r="P35" s="31"/>
      <c r="Q35" s="31"/>
    </row>
    <row r="36" spans="1:17" s="15" customFormat="1" ht="30" customHeight="1">
      <c r="A36" s="172"/>
      <c r="B36" s="172"/>
      <c r="C36" s="173"/>
      <c r="D36" s="267"/>
      <c r="E36" s="164"/>
      <c r="F36" s="268"/>
      <c r="G36" s="267"/>
      <c r="H36" s="108"/>
      <c r="I36" s="101"/>
      <c r="J36" s="270"/>
      <c r="K36" s="271"/>
      <c r="L36" s="275"/>
      <c r="M36" s="265"/>
      <c r="N36" s="266"/>
      <c r="O36" s="273"/>
      <c r="P36" s="31"/>
      <c r="Q36" s="31"/>
    </row>
    <row r="37" spans="1:17" s="15" customFormat="1" ht="90" customHeight="1">
      <c r="A37" s="172"/>
      <c r="B37" s="172"/>
      <c r="C37" s="173"/>
      <c r="D37" s="13"/>
      <c r="E37" s="13"/>
      <c r="F37" s="13"/>
      <c r="G37" s="3"/>
      <c r="H37" s="3"/>
      <c r="I37" s="3"/>
      <c r="J37" s="14"/>
      <c r="K37" s="29"/>
      <c r="L37" s="29"/>
      <c r="M37" s="29"/>
      <c r="N37" s="43"/>
      <c r="O37" s="30"/>
      <c r="P37" s="31"/>
      <c r="Q37" s="31"/>
    </row>
  </sheetData>
  <autoFilter ref="J1:J7"/>
  <mergeCells count="43">
    <mergeCell ref="O29:O31"/>
    <mergeCell ref="D34:D36"/>
    <mergeCell ref="F34:F36"/>
    <mergeCell ref="G34:G36"/>
    <mergeCell ref="D29:D31"/>
    <mergeCell ref="F29:F31"/>
    <mergeCell ref="G29:G31"/>
    <mergeCell ref="J29:J31"/>
    <mergeCell ref="K29:K31"/>
    <mergeCell ref="J34:J36"/>
    <mergeCell ref="K34:K36"/>
    <mergeCell ref="L34:L36"/>
    <mergeCell ref="M34:M36"/>
    <mergeCell ref="N34:N36"/>
    <mergeCell ref="O34:O36"/>
    <mergeCell ref="L29:L31"/>
    <mergeCell ref="O24:O26"/>
    <mergeCell ref="G24:G26"/>
    <mergeCell ref="J24:J26"/>
    <mergeCell ref="K24:K26"/>
    <mergeCell ref="L24:L26"/>
    <mergeCell ref="M24:M26"/>
    <mergeCell ref="M29:M31"/>
    <mergeCell ref="N29:N31"/>
    <mergeCell ref="A24:A26"/>
    <mergeCell ref="B24:B26"/>
    <mergeCell ref="C24:C26"/>
    <mergeCell ref="D24:D26"/>
    <mergeCell ref="F24:F26"/>
    <mergeCell ref="N24:N26"/>
    <mergeCell ref="U16:U18"/>
    <mergeCell ref="AR16:AR18"/>
    <mergeCell ref="A1:O1"/>
    <mergeCell ref="D2:O2"/>
    <mergeCell ref="D16:D18"/>
    <mergeCell ref="F16:F18"/>
    <mergeCell ref="G16:G18"/>
    <mergeCell ref="J16:J18"/>
    <mergeCell ref="K16:K18"/>
    <mergeCell ref="L16:L18"/>
    <mergeCell ref="M16:M18"/>
    <mergeCell ref="N16:N18"/>
    <mergeCell ref="O16:O18"/>
  </mergeCells>
  <conditionalFormatting sqref="M11 M23:M33 M14:M15 M4:M5">
    <cfRule type="cellIs" dxfId="3" priority="28" operator="lessThan">
      <formula>43189</formula>
    </cfRule>
  </conditionalFormatting>
  <conditionalFormatting sqref="K7:K8 M6:M8 O16 M13:M21 M29:M33 M24:M27">
    <cfRule type="timePeriod" dxfId="2" priority="26" timePeriod="thisMonth">
      <formula>AND(MONTH(K6)=MONTH(TODAY()),YEAR(K6)=YEAR(TODAY()))</formula>
    </cfRule>
  </conditionalFormatting>
  <conditionalFormatting sqref="M34:M36">
    <cfRule type="cellIs" dxfId="1" priority="8" operator="lessThan">
      <formula>43189</formula>
    </cfRule>
  </conditionalFormatting>
  <conditionalFormatting sqref="M34:M36">
    <cfRule type="timePeriod" dxfId="0" priority="6" timePeriod="thisMonth">
      <formula>AND(MONTH(M34)=MONTH(TODAY()),YEAR(M34)=YEAR(TODAY()))</formula>
    </cfRule>
  </conditionalFormatting>
  <printOptions horizontalCentered="1"/>
  <pageMargins left="0.15748031496062992" right="0.19685039370078741" top="0.19685039370078741" bottom="0.39370078740157483" header="0" footer="0"/>
  <pageSetup paperSize="9" scale="38" fitToWidth="2" fitToHeight="2" orientation="landscape" r:id="rId1"/>
  <rowBreaks count="1" manualBreakCount="1">
    <brk id="13" min="3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6"/>
  <sheetViews>
    <sheetView workbookViewId="0">
      <selection activeCell="B1" sqref="B1:G21"/>
    </sheetView>
  </sheetViews>
  <sheetFormatPr defaultRowHeight="15"/>
  <cols>
    <col min="1" max="1" width="10.140625" bestFit="1" customWidth="1"/>
    <col min="2" max="2" width="11.7109375" bestFit="1" customWidth="1"/>
    <col min="6" max="6" width="10.140625" bestFit="1" customWidth="1"/>
  </cols>
  <sheetData>
    <row r="2" spans="1:6">
      <c r="A2" s="97"/>
      <c r="B2" s="97"/>
      <c r="D2" s="97"/>
      <c r="F2" s="97"/>
    </row>
    <row r="3" spans="1:6">
      <c r="A3" s="97"/>
      <c r="B3" s="97"/>
      <c r="D3" s="97"/>
      <c r="F3" s="97"/>
    </row>
    <row r="4" spans="1:6">
      <c r="A4" s="97"/>
      <c r="B4" s="97"/>
      <c r="F4" s="97"/>
    </row>
    <row r="5" spans="1:6">
      <c r="B5" s="97"/>
      <c r="F5" s="97"/>
    </row>
    <row r="6" spans="1:6">
      <c r="B6" s="97"/>
      <c r="F6" s="97"/>
    </row>
    <row r="7" spans="1:6">
      <c r="B7" s="97"/>
    </row>
    <row r="8" spans="1:6">
      <c r="B8" s="97"/>
      <c r="F8" s="97"/>
    </row>
    <row r="9" spans="1:6">
      <c r="B9" s="97"/>
    </row>
    <row r="10" spans="1:6">
      <c r="B10" s="97"/>
    </row>
    <row r="11" spans="1:6">
      <c r="B11" s="97"/>
    </row>
    <row r="12" spans="1:6">
      <c r="B12" s="97"/>
    </row>
    <row r="13" spans="1:6">
      <c r="B13" s="97"/>
    </row>
    <row r="14" spans="1:6">
      <c r="B14" s="97"/>
    </row>
    <row r="16" spans="1:6">
      <c r="B16" s="97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ANDAMENTO</vt:lpstr>
      <vt:lpstr>OBRAS CONCLUIDAS</vt:lpstr>
      <vt:lpstr>Plan1</vt:lpstr>
      <vt:lpstr>ANDAMENTO!Area_de_impressao</vt:lpstr>
      <vt:lpstr>'OBRAS CONCLUIDAS'!Area_de_impressao</vt:lpstr>
      <vt:lpstr>ANDAMENTO!Titulos_de_impressao</vt:lpstr>
      <vt:lpstr>'OBRAS CONCLUIDAS'!Titulos_de_impressao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07176</cp:lastModifiedBy>
  <cp:lastPrinted>2024-01-30T13:59:01Z</cp:lastPrinted>
  <dcterms:created xsi:type="dcterms:W3CDTF">2012-10-16T18:02:55Z</dcterms:created>
  <dcterms:modified xsi:type="dcterms:W3CDTF">2024-01-30T14:04:00Z</dcterms:modified>
</cp:coreProperties>
</file>