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ANDAMENTO!$L$1:$L$56</definedName>
    <definedName name="_xlnm._FilterDatabase" localSheetId="1" hidden="1">'OBRAS CONCLUIDAS'!$J$1:$J$7</definedName>
    <definedName name="_xlnm.Print_Area" localSheetId="0">ANDAMENTO!$D$1:$O$52</definedName>
    <definedName name="_xlnm.Print_Area" localSheetId="1">'OBRAS CONCLUIDAS'!$D$1:$O$25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37" i="13"/>
  <c r="M21" i="15"/>
  <c r="M16"/>
  <c r="L16"/>
  <c r="L15"/>
  <c r="M12"/>
  <c r="L11"/>
  <c r="M10"/>
  <c r="I10"/>
  <c r="L13" i="13" l="1"/>
  <c r="L10"/>
  <c r="L7"/>
  <c r="L9" i="15"/>
  <c r="L17" i="13"/>
  <c r="M17" s="1"/>
  <c r="M16"/>
  <c r="M7" i="15" l="1"/>
  <c r="I7"/>
  <c r="L5"/>
  <c r="L4"/>
  <c r="L46" i="13" l="1"/>
  <c r="L45"/>
  <c r="L44"/>
  <c r="L32"/>
  <c r="M25" l="1"/>
  <c r="M22"/>
  <c r="M19"/>
  <c r="M42" l="1"/>
  <c r="M41"/>
  <c r="M39" l="1"/>
  <c r="M40" l="1"/>
</calcChain>
</file>

<file path=xl/sharedStrings.xml><?xml version="1.0" encoding="utf-8"?>
<sst xmlns="http://schemas.openxmlformats.org/spreadsheetml/2006/main" count="289" uniqueCount="240">
  <si>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</si>
  <si>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</si>
  <si>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</si>
  <si>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</si>
  <si>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</si>
  <si>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</si>
  <si>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</si>
  <si>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</si>
  <si>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</si>
  <si>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</si>
  <si>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</si>
  <si>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</si>
  <si>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</si>
  <si>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</si>
  <si>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</si>
  <si>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</si>
  <si>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</si>
  <si>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</si>
  <si>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</si>
  <si>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</si>
  <si>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</si>
  <si>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</si>
  <si>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</si>
  <si>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</si>
  <si>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</si>
  <si>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</si>
  <si>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</si>
  <si>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</si>
  <si>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</si>
  <si>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</si>
  <si>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</si>
  <si>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</si>
  <si>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</si>
  <si>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</si>
  <si>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</si>
  <si>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</si>
  <si>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</si>
  <si>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</si>
  <si>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</si>
  <si>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</si>
  <si>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</si>
  <si>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</si>
  <si>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</si>
  <si>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</si>
  <si>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</si>
  <si>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</si>
  <si>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</si>
  <si>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</si>
  <si>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</si>
  <si>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</si>
  <si>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</si>
  <si>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</si>
  <si>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</si>
  <si>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</si>
  <si>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</si>
  <si>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</si>
  <si>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</si>
  <si>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</si>
  <si>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</si>
  <si>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</si>
  <si>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</si>
  <si>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</si>
  <si>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</si>
  <si>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</si>
  <si>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</si>
  <si>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</si>
  <si>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</si>
  <si>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</si>
  <si>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</si>
  <si>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</si>
  <si>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</si>
  <si>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</si>
  <si>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</si>
  <si>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</si>
  <si>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</si>
  <si>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</si>
  <si>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</si>
  <si>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</si>
  <si>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</si>
  <si>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</si>
  <si>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</si>
  <si>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</si>
  <si>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</si>
  <si>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</si>
  <si>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</si>
  <si>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</si>
  <si>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</si>
  <si>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</si>
  <si>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</si>
  <si>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</si>
  <si>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</si>
  <si>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</si>
  <si>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</si>
  <si>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</si>
  <si>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</si>
  <si>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</si>
  <si>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</si>
  <si>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</si>
  <si>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</si>
  <si>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</si>
  <si>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</si>
  <si>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</si>
  <si>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</si>
  <si>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</si>
  <si>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</si>
  <si>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</si>
  <si>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</si>
  <si>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</si>
  <si>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</si>
  <si>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</si>
  <si>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</si>
  <si>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</si>
  <si>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</si>
  <si>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</si>
  <si>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</si>
  <si>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</si>
  <si>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</si>
  <si>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</si>
  <si>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</si>
  <si>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</si>
  <si>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</si>
  <si>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</si>
  <si>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</si>
  <si>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</si>
  <si>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</si>
  <si>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</si>
  <si>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</si>
  <si>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</si>
  <si>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</si>
  <si>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TCL CONSTRUÇÕES E LOCAÇÕES LTDA EPP CNPJ/MF sob n.º 09.174.349/0001-14</t>
  </si>
  <si>
    <t>AVC FIRE INSTALAÇÃO E VENDA DE EQUIPAMENTOS EIRELI CNPJ/MF sob nº 37.134.629/0001-34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</si>
  <si>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</si>
  <si>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</si>
  <si>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</si>
  <si>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</si>
  <si>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</si>
  <si>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</si>
  <si>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</si>
  <si>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</si>
  <si>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</si>
  <si>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</si>
  <si>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</si>
  <si>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</si>
  <si>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</si>
  <si>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</si>
  <si>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</si>
  <si>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</si>
  <si>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BANDEIRA COMERCIO E SERVIÇOS DE LOCAÇÃO DE EQUIPAMENTOS ELETRÔNICOS LTDA, 
 CNPJ/MF sob nº 19.842.108/0001-50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</si>
  <si>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</si>
  <si>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</si>
  <si>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</si>
  <si>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</si>
  <si>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</si>
  <si>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</si>
  <si>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</si>
  <si>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PARALISADA</t>
  </si>
  <si>
    <t>obra concluída</t>
  </si>
  <si>
    <t>TP 01/22</t>
  </si>
  <si>
    <t>Finalização da Construção da EMEF -Getuba</t>
  </si>
  <si>
    <t>69/22</t>
  </si>
  <si>
    <t>Obra concluíuda e escola entregue a população</t>
  </si>
  <si>
    <t>104/23</t>
  </si>
  <si>
    <t>CC 11/23</t>
  </si>
  <si>
    <t>TP 03/23</t>
  </si>
  <si>
    <t>103/23</t>
  </si>
  <si>
    <t>M.C.ENGENHARIA</t>
  </si>
  <si>
    <t>TP 04/23</t>
  </si>
  <si>
    <t xml:space="preserve">TECPAR </t>
  </si>
  <si>
    <t>TP 05/23</t>
  </si>
  <si>
    <t>112/23</t>
  </si>
  <si>
    <t>R.S. RAZUK</t>
  </si>
  <si>
    <t>TP 06/23</t>
  </si>
  <si>
    <t>106/23</t>
  </si>
  <si>
    <t>CONTRATO REINCID</t>
  </si>
  <si>
    <t>CC 04/23</t>
  </si>
  <si>
    <t>71/23</t>
  </si>
  <si>
    <t>ARAUCARIA SERVIÇOS DA CONSTRUÇÃO CIVIL LTDA</t>
  </si>
  <si>
    <t>TOTAL</t>
  </si>
  <si>
    <t>AGUARDANDO ANÁLISE PROC. LICITATÓRIO PELO ESTADO</t>
  </si>
  <si>
    <t>CONV.</t>
  </si>
  <si>
    <t>PREF.</t>
  </si>
  <si>
    <t>CC 05/23</t>
  </si>
  <si>
    <t>-</t>
  </si>
  <si>
    <t>CC 06/23</t>
  </si>
  <si>
    <t>CC 07/23</t>
  </si>
  <si>
    <t>CC 09/23</t>
  </si>
  <si>
    <t>91/23</t>
  </si>
  <si>
    <t>CC 10/23</t>
  </si>
  <si>
    <t>96/23</t>
  </si>
  <si>
    <t>101/23</t>
  </si>
  <si>
    <t>99/23</t>
  </si>
  <si>
    <t>102/23</t>
  </si>
  <si>
    <t>OBRAS CONCLUÍDA</t>
  </si>
  <si>
    <t>OBRAS CONCLUÍDAS</t>
  </si>
  <si>
    <t>OBRA CONCLUÍDA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</si>
  <si>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</si>
  <si>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</si>
  <si>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</si>
  <si>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87/22</t>
  </si>
  <si>
    <t>105/23</t>
  </si>
  <si>
    <t>10/22</t>
  </si>
  <si>
    <t xml:space="preserve">Reforma e Afequação para sala de multimídia na SEDUC - Bairro Indáia </t>
  </si>
  <si>
    <t>Ececução de base de concreto para instalação de academia ao ar livre em diversos locais do município</t>
  </si>
  <si>
    <t>Infraestrutura de pavimentação e drenagem - Bairro Pontal Santa Marina</t>
  </si>
  <si>
    <t>Reforma em prédio para unidade de Educação Infantil CEI Estrela Dálva - JD.  Califórnia</t>
  </si>
  <si>
    <t>Infraestrutura no Morro Santo Antônio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</si>
  <si>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</si>
  <si>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</si>
  <si>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</si>
  <si>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Infraestrutura de reforma de ciclovia - Cidade Jardim - Convênio Estadual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</si>
  <si>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</si>
  <si>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</si>
  <si>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</si>
  <si>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</si>
  <si>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PP 14/23</t>
  </si>
  <si>
    <t>142/23</t>
  </si>
  <si>
    <t>execução de base de bica corrida para recomposição de vias danificadas</t>
  </si>
  <si>
    <t>RUBIA FRUGOLI DOS SANTOS, CNPJ nº 04.657.704/0001-92</t>
  </si>
  <si>
    <t>MRS CONSTRUTORA LTDA,  
CNPJ sob nº 42.464.272/0001-92</t>
  </si>
  <si>
    <t>OFK ENGENHARIA EIRELI, 
CNPJ nº 10.596.045/0001-24</t>
  </si>
  <si>
    <t>HEBROM CONSTRUÇÕES LTDA, 
CNPJ/MF nº 04.941.945/0001-69,</t>
  </si>
  <si>
    <t>REFAPY CONSTRUTORA EIRELI ME,
 CNPJ/MF nº 22.122.330/0001-92</t>
  </si>
  <si>
    <t>SANEEL SERVIÇOS TERCERIZADOS LTDA, 
CNPJ/MF sob nº 42.956.991/0001-20</t>
  </si>
  <si>
    <t>PALÁCIO CONSTRUÇÕES LTDA, 
CNPJ nº 01.321.433/0001-01</t>
  </si>
  <si>
    <t>HABILTECH ENGENHARIA LTDA, 
CNPJ nº 33.872.983/0001-05</t>
  </si>
  <si>
    <t>ARAUCARIA SERVIÇOS DA CONSTRUÇÃO CIVIL LTDA  
CNPJ/MF sob nº 11.662.234/0001-10</t>
  </si>
  <si>
    <t>LECOPAV CONSTRUÇÃO E ENGENHARIA LTDA CNPJ nº 08.933.237/0001-37</t>
  </si>
  <si>
    <t>LECOPAV CONSTRUÇÃO E ENGENHARIA LTDA  - CNPJ/MF sob nº 08.933.237/0001-37</t>
  </si>
  <si>
    <t>ARAÚJO CONSTRUÇÕES 
CNPJ/MF sob nº 47.209.786/0001-15</t>
  </si>
  <si>
    <t>TRENNA CONSTRUÇÕES LTDA 
CNPJ/MF sob nº 10.526.567/0001-50</t>
  </si>
  <si>
    <t xml:space="preserve"> CONTRATO RESCINDIDO</t>
  </si>
  <si>
    <t>CONTRATO RESCINDIDO</t>
  </si>
  <si>
    <t>Construção de Salão Multiuso no Campo Fortaleza - Bairro Travessão</t>
  </si>
  <si>
    <t>Infraestrutura de Ciclovia na Região Norte no Municipio - Convênio Estadual</t>
  </si>
  <si>
    <t>Pavimentação em diversas ruas da Região Norte no Municipio - Convênio Federal</t>
  </si>
  <si>
    <t>Pavimentação Asfáltica na Região Sul do Município - Convênio Federal</t>
  </si>
  <si>
    <t>Pavimentação nas Regiões Central e Norte no Município - Convênio Federal</t>
  </si>
  <si>
    <t>RP de Reforma - Esportes e Próprios Públicos</t>
  </si>
  <si>
    <t>Reforma da Praça de Lazer - bairro Porto Novo - Convênio Estadual</t>
  </si>
  <si>
    <t>Construção da Praça de Lazer - bairro Recanto do Sol - Convênio Estadual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</si>
</sst>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&quot;R$&quot;\ #,##0.00"/>
    <numFmt numFmtId="168" formatCode="_-* #,##0_-;\-* #,##0_-;_-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name val="Cambria"/>
      <family val="1"/>
      <scheme val="maj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1"/>
      <name val="Calibri"/>
      <family val="2"/>
      <scheme val="minor"/>
    </font>
    <font>
      <sz val="20"/>
      <color rgb="FFFF0000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5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0" fillId="2" borderId="0" xfId="0" applyFont="1" applyFill="1"/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44" fontId="24" fillId="0" borderId="10" xfId="45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7" fillId="0" borderId="17" xfId="0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167" fontId="21" fillId="0" borderId="17" xfId="45" applyNumberFormat="1" applyFont="1" applyFill="1" applyBorder="1" applyAlignment="1">
      <alignment horizontal="center" vertical="center" wrapText="1"/>
    </xf>
    <xf numFmtId="168" fontId="31" fillId="0" borderId="17" xfId="46" applyNumberFormat="1" applyFont="1" applyFill="1" applyBorder="1" applyAlignment="1">
      <alignment horizontal="center" vertical="center"/>
    </xf>
    <xf numFmtId="44" fontId="37" fillId="0" borderId="17" xfId="45" applyFont="1" applyFill="1" applyBorder="1" applyAlignment="1">
      <alignment horizontal="center" vertical="center"/>
    </xf>
    <xf numFmtId="168" fontId="37" fillId="0" borderId="17" xfId="46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167" fontId="21" fillId="0" borderId="10" xfId="0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/>
    </xf>
    <xf numFmtId="168" fontId="31" fillId="0" borderId="10" xfId="46" applyNumberFormat="1" applyFont="1" applyFill="1" applyBorder="1" applyAlignment="1">
      <alignment horizontal="center" vertical="center"/>
    </xf>
    <xf numFmtId="44" fontId="37" fillId="0" borderId="10" xfId="45" applyFont="1" applyFill="1" applyBorder="1" applyAlignment="1">
      <alignment horizontal="center" vertical="center"/>
    </xf>
    <xf numFmtId="168" fontId="37" fillId="0" borderId="10" xfId="46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4" fontId="31" fillId="0" borderId="22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 wrapText="1"/>
    </xf>
    <xf numFmtId="167" fontId="21" fillId="0" borderId="22" xfId="0" applyNumberFormat="1" applyFont="1" applyFill="1" applyBorder="1" applyAlignment="1">
      <alignment horizontal="center" vertical="center"/>
    </xf>
    <xf numFmtId="168" fontId="31" fillId="0" borderId="22" xfId="46" applyNumberFormat="1" applyFont="1" applyFill="1" applyBorder="1" applyAlignment="1">
      <alignment horizontal="center" vertical="center"/>
    </xf>
    <xf numFmtId="44" fontId="37" fillId="0" borderId="22" xfId="45" applyFont="1" applyFill="1" applyBorder="1" applyAlignment="1">
      <alignment horizontal="center" vertical="center"/>
    </xf>
    <xf numFmtId="168" fontId="37" fillId="0" borderId="22" xfId="46" applyNumberFormat="1" applyFont="1" applyFill="1" applyBorder="1" applyAlignment="1">
      <alignment horizontal="center" vertical="center"/>
    </xf>
    <xf numFmtId="4" fontId="31" fillId="0" borderId="2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166" fontId="24" fillId="0" borderId="10" xfId="45" quotePrefix="1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25" xfId="45" applyFont="1" applyFill="1" applyBorder="1" applyAlignment="1">
      <alignment horizontal="center" vertical="center" wrapText="1"/>
    </xf>
    <xf numFmtId="44" fontId="24" fillId="0" borderId="14" xfId="45" applyFont="1" applyFill="1" applyBorder="1" applyAlignment="1">
      <alignment horizontal="center" vertical="center"/>
    </xf>
    <xf numFmtId="44" fontId="24" fillId="0" borderId="26" xfId="45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wrapText="1"/>
    </xf>
    <xf numFmtId="9" fontId="27" fillId="0" borderId="28" xfId="44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9" fontId="27" fillId="0" borderId="28" xfId="44" applyFont="1" applyFill="1" applyBorder="1" applyAlignment="1">
      <alignment horizontal="center" vertical="center" wrapText="1"/>
    </xf>
    <xf numFmtId="9" fontId="24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/>
    <xf numFmtId="44" fontId="27" fillId="0" borderId="10" xfId="45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9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/>
    </xf>
    <xf numFmtId="44" fontId="31" fillId="0" borderId="18" xfId="45" applyFont="1" applyFill="1" applyBorder="1" applyAlignment="1">
      <alignment horizontal="center" vertical="center"/>
    </xf>
    <xf numFmtId="44" fontId="31" fillId="0" borderId="20" xfId="45" applyFont="1" applyFill="1" applyBorder="1" applyAlignment="1">
      <alignment horizontal="center" vertical="center"/>
    </xf>
    <xf numFmtId="44" fontId="31" fillId="0" borderId="23" xfId="45" applyFont="1" applyFill="1" applyBorder="1" applyAlignment="1">
      <alignment horizontal="center" vertical="center"/>
    </xf>
    <xf numFmtId="43" fontId="21" fillId="0" borderId="19" xfId="46" applyFont="1" applyFill="1" applyBorder="1" applyAlignment="1">
      <alignment horizontal="center" vertical="center" wrapText="1"/>
    </xf>
    <xf numFmtId="43" fontId="21" fillId="0" borderId="21" xfId="46" applyFont="1" applyFill="1" applyBorder="1" applyAlignment="1">
      <alignment horizontal="center" vertical="center" wrapText="1"/>
    </xf>
    <xf numFmtId="43" fontId="21" fillId="0" borderId="24" xfId="46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9" fontId="24" fillId="0" borderId="28" xfId="0" applyNumberFormat="1" applyFont="1" applyFill="1" applyBorder="1" applyAlignment="1">
      <alignment horizontal="center" vertical="center"/>
    </xf>
  </cellXfs>
  <cellStyles count="47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Separador de milhares" xfId="46" builtinId="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view="pageBreakPreview" topLeftCell="D1" zoomScale="39" zoomScaleNormal="40" zoomScaleSheetLayoutView="39" workbookViewId="0">
      <selection activeCell="J7" sqref="J7:J9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3" customWidth="1"/>
    <col min="15" max="15" width="36.7109375" style="30" customWidth="1"/>
    <col min="16" max="16384" width="9.140625" style="16"/>
  </cols>
  <sheetData>
    <row r="1" spans="1:15" s="78" customFormat="1" ht="162.75" customHeight="1">
      <c r="A1" s="173" t="s">
        <v>195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0" customFormat="1" ht="83.25" customHeight="1">
      <c r="A2" s="142"/>
      <c r="B2" s="142"/>
      <c r="C2" s="142"/>
      <c r="D2" s="172" t="s">
        <v>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s="8" customFormat="1" ht="116.25" customHeight="1">
      <c r="A3" s="1"/>
      <c r="B3" s="1" t="s">
        <v>4</v>
      </c>
      <c r="C3" s="1" t="s">
        <v>5</v>
      </c>
      <c r="D3" s="99" t="s">
        <v>9</v>
      </c>
      <c r="E3" s="99" t="s">
        <v>3</v>
      </c>
      <c r="F3" s="99" t="s">
        <v>2</v>
      </c>
      <c r="G3" s="129" t="s">
        <v>25</v>
      </c>
      <c r="H3" s="149"/>
      <c r="I3" s="1" t="s">
        <v>1</v>
      </c>
      <c r="J3" s="99" t="s">
        <v>26</v>
      </c>
      <c r="K3" s="23" t="s">
        <v>27</v>
      </c>
      <c r="L3" s="23" t="s">
        <v>29</v>
      </c>
      <c r="M3" s="23" t="s">
        <v>2</v>
      </c>
      <c r="N3" s="42" t="s">
        <v>0</v>
      </c>
      <c r="O3" s="24" t="s">
        <v>28</v>
      </c>
    </row>
    <row r="4" spans="1:15" s="4" customFormat="1" ht="106.5" customHeight="1">
      <c r="A4" s="148"/>
      <c r="B4" s="148"/>
      <c r="C4" s="148"/>
      <c r="D4" s="22" t="s">
        <v>51</v>
      </c>
      <c r="E4" s="22"/>
      <c r="F4" s="22" t="s">
        <v>53</v>
      </c>
      <c r="G4" s="130" t="s">
        <v>62</v>
      </c>
      <c r="H4" s="149"/>
      <c r="I4" s="80"/>
      <c r="J4" s="148" t="s">
        <v>111</v>
      </c>
      <c r="K4" s="145">
        <v>44865</v>
      </c>
      <c r="L4" s="146">
        <v>45261</v>
      </c>
      <c r="M4" s="147"/>
      <c r="N4" s="141">
        <v>315809.34000000003</v>
      </c>
      <c r="O4" s="26">
        <v>0.55000000000000004</v>
      </c>
    </row>
    <row r="5" spans="1:15" s="4" customFormat="1" ht="106.5" customHeight="1">
      <c r="A5" s="148"/>
      <c r="B5" s="148"/>
      <c r="C5" s="148"/>
      <c r="D5" s="22" t="s">
        <v>138</v>
      </c>
      <c r="E5" s="22"/>
      <c r="F5" s="22" t="s">
        <v>148</v>
      </c>
      <c r="G5" s="130" t="s">
        <v>238</v>
      </c>
      <c r="H5" s="149"/>
      <c r="I5" s="80"/>
      <c r="J5" s="130" t="s">
        <v>147</v>
      </c>
      <c r="K5" s="140" t="s">
        <v>140</v>
      </c>
      <c r="L5" s="146">
        <v>45359</v>
      </c>
      <c r="M5" s="147"/>
      <c r="N5" s="131">
        <v>315406.84999999998</v>
      </c>
      <c r="O5" s="26">
        <v>0.6</v>
      </c>
    </row>
    <row r="6" spans="1:15" s="55" customFormat="1" ht="105" customHeight="1" thickBot="1">
      <c r="A6" s="148"/>
      <c r="B6" s="148"/>
      <c r="C6" s="148"/>
      <c r="D6" s="22" t="s">
        <v>139</v>
      </c>
      <c r="E6" s="22"/>
      <c r="F6" s="22" t="s">
        <v>149</v>
      </c>
      <c r="G6" s="130" t="s">
        <v>239</v>
      </c>
      <c r="H6" s="149"/>
      <c r="I6" s="80"/>
      <c r="J6" s="130" t="s">
        <v>222</v>
      </c>
      <c r="K6" s="140" t="s">
        <v>141</v>
      </c>
      <c r="L6" s="146">
        <v>45363</v>
      </c>
      <c r="M6" s="147"/>
      <c r="N6" s="131">
        <v>284147.51</v>
      </c>
      <c r="O6" s="26">
        <v>0.02</v>
      </c>
    </row>
    <row r="7" spans="1:15" s="97" customFormat="1" ht="39.950000000000003" customHeight="1">
      <c r="A7" s="143"/>
      <c r="B7" s="143"/>
      <c r="C7" s="128"/>
      <c r="D7" s="175" t="s">
        <v>181</v>
      </c>
      <c r="E7" s="143"/>
      <c r="F7" s="180" t="s">
        <v>189</v>
      </c>
      <c r="G7" s="180" t="s">
        <v>208</v>
      </c>
      <c r="H7" s="143"/>
      <c r="I7" s="81"/>
      <c r="J7" s="176" t="s">
        <v>226</v>
      </c>
      <c r="K7" s="177">
        <v>45051</v>
      </c>
      <c r="L7" s="178">
        <f>K7+183</f>
        <v>45234</v>
      </c>
      <c r="M7" s="150"/>
      <c r="N7" s="183">
        <v>313352.83</v>
      </c>
      <c r="O7" s="182" t="s">
        <v>182</v>
      </c>
    </row>
    <row r="8" spans="1:15" s="97" customFormat="1" ht="39.950000000000003" customHeight="1">
      <c r="A8" s="143"/>
      <c r="B8" s="143"/>
      <c r="C8" s="128"/>
      <c r="D8" s="175"/>
      <c r="E8" s="143"/>
      <c r="F8" s="180"/>
      <c r="G8" s="180"/>
      <c r="H8" s="143"/>
      <c r="I8" s="81"/>
      <c r="J8" s="176"/>
      <c r="K8" s="177"/>
      <c r="L8" s="178"/>
      <c r="M8" s="150"/>
      <c r="N8" s="183"/>
      <c r="O8" s="182"/>
    </row>
    <row r="9" spans="1:15" s="97" customFormat="1" ht="39.950000000000003" customHeight="1">
      <c r="A9" s="143"/>
      <c r="B9" s="143"/>
      <c r="C9" s="128"/>
      <c r="D9" s="175"/>
      <c r="E9" s="143"/>
      <c r="F9" s="180"/>
      <c r="G9" s="180"/>
      <c r="H9" s="143"/>
      <c r="I9" s="81"/>
      <c r="J9" s="176"/>
      <c r="K9" s="177"/>
      <c r="L9" s="178"/>
      <c r="M9" s="150"/>
      <c r="N9" s="183"/>
      <c r="O9" s="182"/>
    </row>
    <row r="10" spans="1:15" s="97" customFormat="1" ht="39.950000000000003" customHeight="1">
      <c r="A10" s="143"/>
      <c r="B10" s="143"/>
      <c r="C10" s="128"/>
      <c r="D10" s="175" t="s">
        <v>183</v>
      </c>
      <c r="E10" s="143"/>
      <c r="F10" s="180" t="s">
        <v>190</v>
      </c>
      <c r="G10" s="180" t="s">
        <v>207</v>
      </c>
      <c r="H10" s="143"/>
      <c r="I10" s="81"/>
      <c r="J10" s="176" t="s">
        <v>225</v>
      </c>
      <c r="K10" s="177">
        <v>45050</v>
      </c>
      <c r="L10" s="178">
        <f>K10+183+60</f>
        <v>45293</v>
      </c>
      <c r="M10" s="150"/>
      <c r="N10" s="183">
        <v>317668.12</v>
      </c>
      <c r="O10" s="182">
        <v>0.7</v>
      </c>
    </row>
    <row r="11" spans="1:15" s="97" customFormat="1" ht="39.950000000000003" customHeight="1">
      <c r="A11" s="143"/>
      <c r="B11" s="143"/>
      <c r="C11" s="128"/>
      <c r="D11" s="175"/>
      <c r="E11" s="143"/>
      <c r="F11" s="180"/>
      <c r="G11" s="180"/>
      <c r="H11" s="143"/>
      <c r="I11" s="81"/>
      <c r="J11" s="176"/>
      <c r="K11" s="177"/>
      <c r="L11" s="178"/>
      <c r="M11" s="150"/>
      <c r="N11" s="183"/>
      <c r="O11" s="182"/>
    </row>
    <row r="12" spans="1:15" s="97" customFormat="1" ht="39.950000000000003" customHeight="1">
      <c r="A12" s="143"/>
      <c r="B12" s="143"/>
      <c r="C12" s="128"/>
      <c r="D12" s="175"/>
      <c r="E12" s="143"/>
      <c r="F12" s="180"/>
      <c r="G12" s="180"/>
      <c r="H12" s="143"/>
      <c r="I12" s="81"/>
      <c r="J12" s="176"/>
      <c r="K12" s="177"/>
      <c r="L12" s="178"/>
      <c r="M12" s="150"/>
      <c r="N12" s="183"/>
      <c r="O12" s="182"/>
    </row>
    <row r="13" spans="1:15" s="97" customFormat="1" ht="39.950000000000003" customHeight="1">
      <c r="A13" s="143"/>
      <c r="B13" s="143"/>
      <c r="C13" s="128"/>
      <c r="D13" s="175" t="s">
        <v>184</v>
      </c>
      <c r="E13" s="143"/>
      <c r="F13" s="180" t="s">
        <v>191</v>
      </c>
      <c r="G13" s="180" t="s">
        <v>206</v>
      </c>
      <c r="H13" s="143"/>
      <c r="I13" s="81"/>
      <c r="J13" s="176" t="s">
        <v>228</v>
      </c>
      <c r="K13" s="177">
        <v>45054</v>
      </c>
      <c r="L13" s="178">
        <f>K13+183</f>
        <v>45237</v>
      </c>
      <c r="M13" s="150"/>
      <c r="N13" s="183">
        <v>167610.34</v>
      </c>
      <c r="O13" s="182">
        <v>0.85</v>
      </c>
    </row>
    <row r="14" spans="1:15" s="97" customFormat="1" ht="39.950000000000003" customHeight="1">
      <c r="A14" s="143"/>
      <c r="B14" s="143"/>
      <c r="C14" s="128"/>
      <c r="D14" s="175"/>
      <c r="E14" s="143"/>
      <c r="F14" s="180"/>
      <c r="G14" s="180"/>
      <c r="H14" s="143"/>
      <c r="I14" s="81"/>
      <c r="J14" s="176"/>
      <c r="K14" s="177"/>
      <c r="L14" s="178"/>
      <c r="M14" s="150"/>
      <c r="N14" s="183"/>
      <c r="O14" s="182"/>
    </row>
    <row r="15" spans="1:15" s="97" customFormat="1" ht="39.950000000000003" customHeight="1">
      <c r="A15" s="143"/>
      <c r="B15" s="143"/>
      <c r="C15" s="128"/>
      <c r="D15" s="175"/>
      <c r="E15" s="143"/>
      <c r="F15" s="180"/>
      <c r="G15" s="180"/>
      <c r="H15" s="143"/>
      <c r="I15" s="81"/>
      <c r="J15" s="176"/>
      <c r="K15" s="177"/>
      <c r="L15" s="178"/>
      <c r="M15" s="150"/>
      <c r="N15" s="183"/>
      <c r="O15" s="182"/>
    </row>
    <row r="16" spans="1:15" s="97" customFormat="1" ht="99.75" customHeight="1">
      <c r="A16" s="148"/>
      <c r="B16" s="148"/>
      <c r="C16" s="148"/>
      <c r="D16" s="22" t="s">
        <v>185</v>
      </c>
      <c r="E16" s="22"/>
      <c r="F16" s="22" t="s">
        <v>186</v>
      </c>
      <c r="G16" s="168" t="s">
        <v>205</v>
      </c>
      <c r="H16" s="80"/>
      <c r="I16" s="80"/>
      <c r="J16" s="143" t="s">
        <v>227</v>
      </c>
      <c r="K16" s="132">
        <v>45040</v>
      </c>
      <c r="L16" s="163">
        <v>45312</v>
      </c>
      <c r="M16" s="150">
        <f>L16+60</f>
        <v>45372</v>
      </c>
      <c r="N16" s="98">
        <v>301058.01</v>
      </c>
      <c r="O16" s="158">
        <v>0.9</v>
      </c>
    </row>
    <row r="17" spans="1:15" s="97" customFormat="1" ht="99.75" customHeight="1">
      <c r="A17" s="148"/>
      <c r="B17" s="148"/>
      <c r="C17" s="148"/>
      <c r="D17" s="22" t="s">
        <v>187</v>
      </c>
      <c r="E17" s="22"/>
      <c r="F17" s="22" t="s">
        <v>188</v>
      </c>
      <c r="G17" s="168" t="s">
        <v>204</v>
      </c>
      <c r="H17" s="80"/>
      <c r="I17" s="80"/>
      <c r="J17" s="143" t="s">
        <v>229</v>
      </c>
      <c r="K17" s="132">
        <v>45048</v>
      </c>
      <c r="L17" s="146">
        <f>K17+183</f>
        <v>45231</v>
      </c>
      <c r="M17" s="150">
        <f>L17+60</f>
        <v>45291</v>
      </c>
      <c r="N17" s="98">
        <v>307684.90000000002</v>
      </c>
      <c r="O17" s="158">
        <v>0.8</v>
      </c>
    </row>
    <row r="18" spans="1:15" s="97" customFormat="1" ht="99.75" customHeight="1">
      <c r="A18" s="148"/>
      <c r="B18" s="148"/>
      <c r="C18" s="148"/>
      <c r="D18" s="22" t="s">
        <v>162</v>
      </c>
      <c r="E18" s="22"/>
      <c r="F18" s="22" t="s">
        <v>161</v>
      </c>
      <c r="G18" s="168" t="s">
        <v>232</v>
      </c>
      <c r="H18" s="80"/>
      <c r="I18" s="80"/>
      <c r="J18" s="143" t="s">
        <v>218</v>
      </c>
      <c r="K18" s="132">
        <v>45056</v>
      </c>
      <c r="L18" s="146">
        <v>45361</v>
      </c>
      <c r="M18" s="150"/>
      <c r="N18" s="98">
        <v>321845.94</v>
      </c>
      <c r="O18" s="158">
        <v>0.9</v>
      </c>
    </row>
    <row r="19" spans="1:15" s="48" customFormat="1" ht="45.75" customHeight="1">
      <c r="A19" s="175"/>
      <c r="B19" s="175"/>
      <c r="C19" s="175"/>
      <c r="D19" s="175" t="s">
        <v>32</v>
      </c>
      <c r="E19" s="143"/>
      <c r="F19" s="180" t="s">
        <v>31</v>
      </c>
      <c r="G19" s="175" t="s">
        <v>66</v>
      </c>
      <c r="H19" s="149"/>
      <c r="I19" s="81"/>
      <c r="J19" s="176" t="s">
        <v>224</v>
      </c>
      <c r="K19" s="177">
        <v>44733</v>
      </c>
      <c r="L19" s="178">
        <v>45282</v>
      </c>
      <c r="M19" s="179">
        <f>L19+60</f>
        <v>45342</v>
      </c>
      <c r="N19" s="170">
        <v>530679.47</v>
      </c>
      <c r="O19" s="171">
        <v>0.95</v>
      </c>
    </row>
    <row r="20" spans="1:15" s="48" customFormat="1" ht="45.75" customHeight="1">
      <c r="A20" s="175"/>
      <c r="B20" s="175"/>
      <c r="C20" s="175"/>
      <c r="D20" s="175"/>
      <c r="E20" s="143"/>
      <c r="F20" s="180"/>
      <c r="G20" s="175"/>
      <c r="H20" s="149"/>
      <c r="I20" s="133"/>
      <c r="J20" s="176"/>
      <c r="K20" s="177"/>
      <c r="L20" s="178"/>
      <c r="M20" s="179"/>
      <c r="N20" s="170"/>
      <c r="O20" s="171"/>
    </row>
    <row r="21" spans="1:15" s="48" customFormat="1" ht="45.75" customHeight="1">
      <c r="A21" s="175"/>
      <c r="B21" s="175"/>
      <c r="C21" s="175"/>
      <c r="D21" s="175"/>
      <c r="E21" s="143"/>
      <c r="F21" s="180"/>
      <c r="G21" s="175"/>
      <c r="H21" s="149"/>
      <c r="I21" s="133"/>
      <c r="J21" s="176"/>
      <c r="K21" s="177"/>
      <c r="L21" s="178"/>
      <c r="M21" s="179"/>
      <c r="N21" s="170"/>
      <c r="O21" s="171"/>
    </row>
    <row r="22" spans="1:15" s="48" customFormat="1" ht="45.75" customHeight="1">
      <c r="A22" s="175"/>
      <c r="B22" s="175"/>
      <c r="C22" s="175"/>
      <c r="D22" s="175" t="s">
        <v>33</v>
      </c>
      <c r="E22" s="143"/>
      <c r="F22" s="180" t="s">
        <v>34</v>
      </c>
      <c r="G22" s="175" t="s">
        <v>67</v>
      </c>
      <c r="H22" s="149"/>
      <c r="I22" s="81"/>
      <c r="J22" s="176" t="s">
        <v>223</v>
      </c>
      <c r="K22" s="177">
        <v>44718</v>
      </c>
      <c r="L22" s="177">
        <v>45264</v>
      </c>
      <c r="M22" s="179">
        <f>L22+60</f>
        <v>45324</v>
      </c>
      <c r="N22" s="170">
        <v>1293327.3999999999</v>
      </c>
      <c r="O22" s="171">
        <v>0.8</v>
      </c>
    </row>
    <row r="23" spans="1:15" s="48" customFormat="1" ht="45.75" customHeight="1">
      <c r="A23" s="175"/>
      <c r="B23" s="175"/>
      <c r="C23" s="175"/>
      <c r="D23" s="175"/>
      <c r="E23" s="143"/>
      <c r="F23" s="180"/>
      <c r="G23" s="175"/>
      <c r="H23" s="149"/>
      <c r="I23" s="133"/>
      <c r="J23" s="176"/>
      <c r="K23" s="177"/>
      <c r="L23" s="177"/>
      <c r="M23" s="179"/>
      <c r="N23" s="170"/>
      <c r="O23" s="171"/>
    </row>
    <row r="24" spans="1:15" s="48" customFormat="1" ht="45.75" customHeight="1">
      <c r="A24" s="175"/>
      <c r="B24" s="175"/>
      <c r="C24" s="175"/>
      <c r="D24" s="175"/>
      <c r="E24" s="143"/>
      <c r="F24" s="180"/>
      <c r="G24" s="175"/>
      <c r="H24" s="149"/>
      <c r="I24" s="133"/>
      <c r="J24" s="176"/>
      <c r="K24" s="177"/>
      <c r="L24" s="177"/>
      <c r="M24" s="179"/>
      <c r="N24" s="170"/>
      <c r="O24" s="171"/>
    </row>
    <row r="25" spans="1:15" s="48" customFormat="1" ht="45.75" customHeight="1">
      <c r="A25" s="175"/>
      <c r="B25" s="175"/>
      <c r="C25" s="175"/>
      <c r="D25" s="175" t="s">
        <v>37</v>
      </c>
      <c r="E25" s="143"/>
      <c r="F25" s="180" t="s">
        <v>38</v>
      </c>
      <c r="G25" s="175" t="s">
        <v>69</v>
      </c>
      <c r="H25" s="149"/>
      <c r="I25" s="81"/>
      <c r="J25" s="176" t="s">
        <v>113</v>
      </c>
      <c r="K25" s="177">
        <v>44726</v>
      </c>
      <c r="L25" s="177">
        <v>45396</v>
      </c>
      <c r="M25" s="179">
        <f>L25+60</f>
        <v>45456</v>
      </c>
      <c r="N25" s="170">
        <v>349158.34</v>
      </c>
      <c r="O25" s="171">
        <v>0.95</v>
      </c>
    </row>
    <row r="26" spans="1:15" s="48" customFormat="1" ht="45.75" customHeight="1">
      <c r="A26" s="175"/>
      <c r="B26" s="175"/>
      <c r="C26" s="175"/>
      <c r="D26" s="175"/>
      <c r="E26" s="143"/>
      <c r="F26" s="180"/>
      <c r="G26" s="175"/>
      <c r="H26" s="149"/>
      <c r="I26" s="133"/>
      <c r="J26" s="176"/>
      <c r="K26" s="177"/>
      <c r="L26" s="177"/>
      <c r="M26" s="179"/>
      <c r="N26" s="170"/>
      <c r="O26" s="171"/>
    </row>
    <row r="27" spans="1:15" s="48" customFormat="1" ht="45.75" customHeight="1">
      <c r="A27" s="175"/>
      <c r="B27" s="175"/>
      <c r="C27" s="175"/>
      <c r="D27" s="175"/>
      <c r="E27" s="143"/>
      <c r="F27" s="180"/>
      <c r="G27" s="175"/>
      <c r="H27" s="149"/>
      <c r="I27" s="133"/>
      <c r="J27" s="176"/>
      <c r="K27" s="177"/>
      <c r="L27" s="177"/>
      <c r="M27" s="179"/>
      <c r="N27" s="170"/>
      <c r="O27" s="171"/>
    </row>
    <row r="28" spans="1:15" s="48" customFormat="1" ht="116.25" customHeight="1">
      <c r="A28" s="143"/>
      <c r="B28" s="143"/>
      <c r="C28" s="143"/>
      <c r="D28" s="143" t="s">
        <v>47</v>
      </c>
      <c r="E28" s="143"/>
      <c r="F28" s="134" t="s">
        <v>46</v>
      </c>
      <c r="G28" s="168" t="s">
        <v>70</v>
      </c>
      <c r="H28" s="149"/>
      <c r="I28" s="81"/>
      <c r="J28" s="144" t="s">
        <v>113</v>
      </c>
      <c r="K28" s="145" t="s">
        <v>44</v>
      </c>
      <c r="L28" s="146"/>
      <c r="M28" s="147"/>
      <c r="N28" s="28">
        <v>2178279.9700000002</v>
      </c>
      <c r="O28" s="161" t="s">
        <v>231</v>
      </c>
    </row>
    <row r="29" spans="1:15" s="3" customFormat="1" ht="116.25" customHeight="1">
      <c r="A29" s="143"/>
      <c r="B29" s="143"/>
      <c r="C29" s="143"/>
      <c r="D29" s="143" t="s">
        <v>58</v>
      </c>
      <c r="E29" s="143"/>
      <c r="F29" s="148" t="s">
        <v>60</v>
      </c>
      <c r="G29" s="168" t="s">
        <v>72</v>
      </c>
      <c r="H29" s="149"/>
      <c r="I29" s="81"/>
      <c r="J29" s="148" t="s">
        <v>219</v>
      </c>
      <c r="K29" s="145">
        <v>44784</v>
      </c>
      <c r="L29" s="146">
        <v>45360</v>
      </c>
      <c r="M29" s="147"/>
      <c r="N29" s="28">
        <v>2262936.09</v>
      </c>
      <c r="O29" s="35">
        <v>0.95</v>
      </c>
    </row>
    <row r="30" spans="1:15" s="3" customFormat="1" ht="116.25" customHeight="1">
      <c r="A30" s="143"/>
      <c r="B30" s="143"/>
      <c r="C30" s="143"/>
      <c r="D30" s="143" t="s">
        <v>86</v>
      </c>
      <c r="E30" s="143"/>
      <c r="F30" s="148" t="s">
        <v>87</v>
      </c>
      <c r="G30" s="168" t="s">
        <v>210</v>
      </c>
      <c r="H30" s="149"/>
      <c r="I30" s="81"/>
      <c r="J30" s="148" t="s">
        <v>220</v>
      </c>
      <c r="K30" s="145">
        <v>44883</v>
      </c>
      <c r="L30" s="146">
        <v>45305</v>
      </c>
      <c r="M30" s="147"/>
      <c r="N30" s="28">
        <v>3101478.83</v>
      </c>
      <c r="O30" s="35">
        <v>0.8</v>
      </c>
    </row>
    <row r="31" spans="1:15" s="3" customFormat="1" ht="116.25" customHeight="1">
      <c r="A31" s="143"/>
      <c r="B31" s="143"/>
      <c r="C31" s="143"/>
      <c r="D31" s="143" t="s">
        <v>125</v>
      </c>
      <c r="E31" s="143"/>
      <c r="F31" s="148" t="s">
        <v>126</v>
      </c>
      <c r="G31" s="168" t="s">
        <v>211</v>
      </c>
      <c r="H31" s="149"/>
      <c r="I31" s="81"/>
      <c r="J31" s="144" t="s">
        <v>147</v>
      </c>
      <c r="K31" s="145">
        <v>44918</v>
      </c>
      <c r="L31" s="146">
        <v>45343</v>
      </c>
      <c r="M31" s="147"/>
      <c r="N31" s="28">
        <v>540560.46</v>
      </c>
      <c r="O31" s="35">
        <v>0.35</v>
      </c>
    </row>
    <row r="32" spans="1:15" s="3" customFormat="1" ht="116.25" customHeight="1">
      <c r="A32" s="143"/>
      <c r="B32" s="143"/>
      <c r="C32" s="143"/>
      <c r="D32" s="143" t="s">
        <v>88</v>
      </c>
      <c r="E32" s="143"/>
      <c r="F32" s="148" t="s">
        <v>89</v>
      </c>
      <c r="G32" s="168" t="s">
        <v>212</v>
      </c>
      <c r="H32" s="149"/>
      <c r="I32" s="81"/>
      <c r="J32" s="148" t="s">
        <v>221</v>
      </c>
      <c r="K32" s="145">
        <v>44882</v>
      </c>
      <c r="L32" s="146">
        <f>K32+365</f>
        <v>45247</v>
      </c>
      <c r="M32" s="147"/>
      <c r="N32" s="28">
        <v>2080925.46</v>
      </c>
      <c r="O32" s="35">
        <v>0.75</v>
      </c>
    </row>
    <row r="33" spans="1:15" s="3" customFormat="1" ht="116.25" customHeight="1">
      <c r="A33" s="143"/>
      <c r="B33" s="143"/>
      <c r="C33" s="143"/>
      <c r="D33" s="143" t="s">
        <v>127</v>
      </c>
      <c r="E33" s="143"/>
      <c r="F33" s="148" t="s">
        <v>128</v>
      </c>
      <c r="G33" s="168" t="s">
        <v>213</v>
      </c>
      <c r="H33" s="149"/>
      <c r="I33" s="81"/>
      <c r="J33" s="148" t="s">
        <v>129</v>
      </c>
      <c r="K33" s="145">
        <v>44970</v>
      </c>
      <c r="L33" s="146">
        <v>45332</v>
      </c>
      <c r="M33" s="147"/>
      <c r="N33" s="28">
        <v>396155.63</v>
      </c>
      <c r="O33" s="35">
        <v>0.15</v>
      </c>
    </row>
    <row r="34" spans="1:15" s="14" customFormat="1" ht="116.25" customHeight="1">
      <c r="A34" s="143"/>
      <c r="B34" s="143"/>
      <c r="C34" s="143"/>
      <c r="D34" s="143" t="s">
        <v>163</v>
      </c>
      <c r="E34" s="143"/>
      <c r="F34" s="143" t="s">
        <v>164</v>
      </c>
      <c r="G34" s="168" t="s">
        <v>233</v>
      </c>
      <c r="H34" s="128"/>
      <c r="I34" s="81"/>
      <c r="J34" s="143" t="s">
        <v>165</v>
      </c>
      <c r="K34" s="145">
        <v>45055</v>
      </c>
      <c r="L34" s="145">
        <v>45421</v>
      </c>
      <c r="M34" s="147"/>
      <c r="N34" s="28">
        <v>456655.01</v>
      </c>
      <c r="O34" s="35">
        <v>0</v>
      </c>
    </row>
    <row r="35" spans="1:15" s="14" customFormat="1" ht="116.25" customHeight="1">
      <c r="A35" s="143"/>
      <c r="B35" s="143"/>
      <c r="C35" s="143"/>
      <c r="D35" s="143" t="s">
        <v>166</v>
      </c>
      <c r="E35" s="143"/>
      <c r="F35" s="100" t="s">
        <v>199</v>
      </c>
      <c r="G35" s="168" t="s">
        <v>236</v>
      </c>
      <c r="H35" s="128"/>
      <c r="I35" s="81"/>
      <c r="J35" s="143" t="s">
        <v>167</v>
      </c>
      <c r="K35" s="145">
        <v>45174</v>
      </c>
      <c r="L35" s="145">
        <v>45600</v>
      </c>
      <c r="M35" s="147"/>
      <c r="N35" s="135">
        <v>420067.47</v>
      </c>
      <c r="O35" s="35">
        <v>0</v>
      </c>
    </row>
    <row r="36" spans="1:15" s="14" customFormat="1" ht="116.25" customHeight="1">
      <c r="A36" s="143"/>
      <c r="B36" s="143"/>
      <c r="C36" s="143"/>
      <c r="D36" s="143" t="s">
        <v>168</v>
      </c>
      <c r="E36" s="143"/>
      <c r="F36" s="100" t="s">
        <v>169</v>
      </c>
      <c r="G36" s="168" t="s">
        <v>234</v>
      </c>
      <c r="H36" s="128"/>
      <c r="I36" s="81"/>
      <c r="J36" s="143" t="s">
        <v>170</v>
      </c>
      <c r="K36" s="145" t="s">
        <v>44</v>
      </c>
      <c r="L36" s="145"/>
      <c r="M36" s="147"/>
      <c r="N36" s="135">
        <v>1248101.6000000001</v>
      </c>
      <c r="O36" s="35">
        <v>0</v>
      </c>
    </row>
    <row r="37" spans="1:15" s="14" customFormat="1" ht="116.25" customHeight="1">
      <c r="A37" s="143"/>
      <c r="B37" s="143"/>
      <c r="C37" s="143"/>
      <c r="D37" s="143" t="s">
        <v>171</v>
      </c>
      <c r="E37" s="143"/>
      <c r="F37" s="100" t="s">
        <v>172</v>
      </c>
      <c r="G37" s="169" t="s">
        <v>235</v>
      </c>
      <c r="H37" s="128"/>
      <c r="I37" s="81"/>
      <c r="J37" s="148" t="s">
        <v>165</v>
      </c>
      <c r="K37" s="145">
        <v>45140</v>
      </c>
      <c r="L37" s="145">
        <f>K37+365+61</f>
        <v>45566</v>
      </c>
      <c r="M37" s="147"/>
      <c r="N37" s="136">
        <v>878456.94</v>
      </c>
      <c r="O37" s="35">
        <v>0</v>
      </c>
    </row>
    <row r="38" spans="1:15" s="51" customFormat="1" ht="116.25" customHeight="1">
      <c r="A38" s="148"/>
      <c r="B38" s="148"/>
      <c r="C38" s="148"/>
      <c r="D38" s="143" t="s">
        <v>14</v>
      </c>
      <c r="E38" s="143"/>
      <c r="F38" s="143" t="s">
        <v>15</v>
      </c>
      <c r="G38" s="130" t="s">
        <v>73</v>
      </c>
      <c r="H38" s="149"/>
      <c r="I38" s="80"/>
      <c r="J38" s="143" t="s">
        <v>115</v>
      </c>
      <c r="K38" s="145">
        <v>44434</v>
      </c>
      <c r="L38" s="146">
        <v>45281</v>
      </c>
      <c r="M38" s="145">
        <v>44920</v>
      </c>
      <c r="N38" s="141">
        <v>6343440.6200000001</v>
      </c>
      <c r="O38" s="35">
        <v>0.7</v>
      </c>
    </row>
    <row r="39" spans="1:15" s="51" customFormat="1" ht="116.25" customHeight="1">
      <c r="A39" s="148"/>
      <c r="B39" s="148"/>
      <c r="C39" s="148"/>
      <c r="D39" s="143" t="s">
        <v>17</v>
      </c>
      <c r="E39" s="143"/>
      <c r="F39" s="134" t="s">
        <v>200</v>
      </c>
      <c r="G39" s="130" t="s">
        <v>75</v>
      </c>
      <c r="H39" s="149"/>
      <c r="I39" s="80"/>
      <c r="J39" s="143" t="s">
        <v>109</v>
      </c>
      <c r="K39" s="145">
        <v>44593</v>
      </c>
      <c r="L39" s="145">
        <v>45627</v>
      </c>
      <c r="M39" s="145">
        <f>L39+61</f>
        <v>45688</v>
      </c>
      <c r="N39" s="141">
        <v>28472762.530000001</v>
      </c>
      <c r="O39" s="35">
        <v>0.82</v>
      </c>
    </row>
    <row r="40" spans="1:15" s="51" customFormat="1" ht="116.25" customHeight="1">
      <c r="A40" s="148"/>
      <c r="B40" s="148"/>
      <c r="C40" s="148"/>
      <c r="D40" s="143" t="s">
        <v>18</v>
      </c>
      <c r="E40" s="143"/>
      <c r="F40" s="134" t="s">
        <v>30</v>
      </c>
      <c r="G40" s="130" t="s">
        <v>76</v>
      </c>
      <c r="H40" s="149"/>
      <c r="I40" s="80"/>
      <c r="J40" s="143" t="s">
        <v>116</v>
      </c>
      <c r="K40" s="145">
        <v>44536</v>
      </c>
      <c r="L40" s="146">
        <v>45228</v>
      </c>
      <c r="M40" s="145">
        <f>L40+60</f>
        <v>45288</v>
      </c>
      <c r="N40" s="141">
        <v>3496757.97</v>
      </c>
      <c r="O40" s="35">
        <v>1</v>
      </c>
    </row>
    <row r="41" spans="1:15" s="51" customFormat="1" ht="123" customHeight="1">
      <c r="A41" s="148"/>
      <c r="B41" s="148"/>
      <c r="C41" s="148"/>
      <c r="D41" s="148" t="s">
        <v>39</v>
      </c>
      <c r="E41" s="148"/>
      <c r="F41" s="148" t="s">
        <v>40</v>
      </c>
      <c r="G41" s="130" t="s">
        <v>79</v>
      </c>
      <c r="H41" s="149"/>
      <c r="I41" s="80"/>
      <c r="J41" s="143" t="s">
        <v>119</v>
      </c>
      <c r="K41" s="145">
        <v>44670</v>
      </c>
      <c r="L41" s="145">
        <v>45582</v>
      </c>
      <c r="M41" s="145">
        <f>L41+91</f>
        <v>45673</v>
      </c>
      <c r="N41" s="141">
        <v>42580795.719999999</v>
      </c>
      <c r="O41" s="35">
        <v>0.8</v>
      </c>
    </row>
    <row r="42" spans="1:15" s="51" customFormat="1" ht="100.5" customHeight="1">
      <c r="A42" s="148"/>
      <c r="B42" s="148"/>
      <c r="C42" s="148"/>
      <c r="D42" s="148" t="s">
        <v>41</v>
      </c>
      <c r="E42" s="148"/>
      <c r="F42" s="148" t="s">
        <v>42</v>
      </c>
      <c r="G42" s="130" t="s">
        <v>43</v>
      </c>
      <c r="H42" s="149"/>
      <c r="I42" s="80"/>
      <c r="J42" s="143" t="s">
        <v>115</v>
      </c>
      <c r="K42" s="145">
        <v>44707</v>
      </c>
      <c r="L42" s="145">
        <v>45312</v>
      </c>
      <c r="M42" s="145">
        <f>L42+60</f>
        <v>45372</v>
      </c>
      <c r="N42" s="141">
        <v>10519024.050000001</v>
      </c>
      <c r="O42" s="167">
        <v>0.9</v>
      </c>
    </row>
    <row r="43" spans="1:15" s="3" customFormat="1" ht="116.25" customHeight="1">
      <c r="A43" s="143"/>
      <c r="B43" s="143"/>
      <c r="C43" s="143"/>
      <c r="D43" s="148" t="s">
        <v>48</v>
      </c>
      <c r="E43" s="143"/>
      <c r="F43" s="148" t="s">
        <v>49</v>
      </c>
      <c r="G43" s="130" t="s">
        <v>80</v>
      </c>
      <c r="H43" s="149"/>
      <c r="I43" s="81"/>
      <c r="J43" s="143" t="s">
        <v>106</v>
      </c>
      <c r="K43" s="145">
        <v>44742</v>
      </c>
      <c r="L43" s="146">
        <v>45259</v>
      </c>
      <c r="M43" s="147"/>
      <c r="N43" s="141">
        <v>3859864.81</v>
      </c>
      <c r="O43" s="35">
        <v>0.5</v>
      </c>
    </row>
    <row r="44" spans="1:15" s="3" customFormat="1" ht="116.25" customHeight="1">
      <c r="A44" s="143"/>
      <c r="B44" s="143"/>
      <c r="C44" s="143"/>
      <c r="D44" s="148" t="s">
        <v>90</v>
      </c>
      <c r="E44" s="143"/>
      <c r="F44" s="148" t="s">
        <v>91</v>
      </c>
      <c r="G44" s="130" t="s">
        <v>101</v>
      </c>
      <c r="H44" s="149"/>
      <c r="I44" s="81"/>
      <c r="J44" s="143" t="s">
        <v>114</v>
      </c>
      <c r="K44" s="145">
        <v>44865</v>
      </c>
      <c r="L44" s="146">
        <f>K44+730</f>
        <v>45595</v>
      </c>
      <c r="M44" s="147"/>
      <c r="N44" s="141">
        <v>16825103.77</v>
      </c>
      <c r="O44" s="35">
        <v>0.75</v>
      </c>
    </row>
    <row r="45" spans="1:15" s="3" customFormat="1" ht="116.25" customHeight="1">
      <c r="A45" s="143"/>
      <c r="B45" s="143"/>
      <c r="C45" s="143"/>
      <c r="D45" s="148" t="s">
        <v>92</v>
      </c>
      <c r="E45" s="143"/>
      <c r="F45" s="148" t="s">
        <v>93</v>
      </c>
      <c r="G45" s="130" t="s">
        <v>102</v>
      </c>
      <c r="H45" s="137" t="s">
        <v>94</v>
      </c>
      <c r="I45" s="137" t="s">
        <v>94</v>
      </c>
      <c r="J45" s="143" t="s">
        <v>107</v>
      </c>
      <c r="K45" s="145">
        <v>44882</v>
      </c>
      <c r="L45" s="146">
        <f>K45+638</f>
        <v>45520</v>
      </c>
      <c r="M45" s="147"/>
      <c r="N45" s="141">
        <v>19927162.280000001</v>
      </c>
      <c r="O45" s="35">
        <v>0.15</v>
      </c>
    </row>
    <row r="46" spans="1:15" s="3" customFormat="1" ht="150.75" customHeight="1">
      <c r="A46" s="143"/>
      <c r="B46" s="143"/>
      <c r="C46" s="143"/>
      <c r="D46" s="148" t="s">
        <v>95</v>
      </c>
      <c r="E46" s="143"/>
      <c r="F46" s="148" t="s">
        <v>96</v>
      </c>
      <c r="G46" s="130" t="s">
        <v>103</v>
      </c>
      <c r="H46" s="149"/>
      <c r="I46" s="81"/>
      <c r="J46" s="143" t="s">
        <v>108</v>
      </c>
      <c r="K46" s="145">
        <v>44813</v>
      </c>
      <c r="L46" s="146">
        <f>K46+730</f>
        <v>45543</v>
      </c>
      <c r="M46" s="147"/>
      <c r="N46" s="141">
        <v>4832344.42</v>
      </c>
      <c r="O46" s="35">
        <v>0.4</v>
      </c>
    </row>
    <row r="47" spans="1:15" ht="90" customHeight="1">
      <c r="A47" s="138"/>
      <c r="B47" s="138"/>
      <c r="C47" s="138"/>
      <c r="D47" s="100" t="s">
        <v>131</v>
      </c>
      <c r="E47" s="100"/>
      <c r="F47" s="100" t="s">
        <v>132</v>
      </c>
      <c r="G47" s="169" t="s">
        <v>133</v>
      </c>
      <c r="H47" s="139"/>
      <c r="I47" s="148"/>
      <c r="J47" s="144" t="s">
        <v>110</v>
      </c>
      <c r="K47" s="146">
        <v>44964</v>
      </c>
      <c r="L47" s="146">
        <v>45572</v>
      </c>
      <c r="M47" s="146"/>
      <c r="N47" s="28">
        <v>4612515.74</v>
      </c>
      <c r="O47" s="26">
        <v>0.4</v>
      </c>
    </row>
    <row r="48" spans="1:15" s="56" customFormat="1" ht="90" customHeight="1" thickBot="1">
      <c r="A48" s="138"/>
      <c r="B48" s="138"/>
      <c r="C48" s="138"/>
      <c r="D48" s="100" t="s">
        <v>134</v>
      </c>
      <c r="E48" s="100"/>
      <c r="F48" s="100" t="s">
        <v>135</v>
      </c>
      <c r="G48" s="169" t="s">
        <v>136</v>
      </c>
      <c r="H48" s="148"/>
      <c r="I48" s="148"/>
      <c r="J48" s="144" t="s">
        <v>110</v>
      </c>
      <c r="K48" s="146">
        <v>44964</v>
      </c>
      <c r="L48" s="146">
        <v>45664</v>
      </c>
      <c r="M48" s="146"/>
      <c r="N48" s="28">
        <v>4230602.66</v>
      </c>
      <c r="O48" s="26">
        <v>0.3</v>
      </c>
    </row>
    <row r="49" spans="1:15" ht="92.25" customHeight="1">
      <c r="A49" s="138"/>
      <c r="B49" s="138"/>
      <c r="C49" s="138"/>
      <c r="D49" s="100" t="s">
        <v>142</v>
      </c>
      <c r="E49" s="100"/>
      <c r="F49" s="100" t="s">
        <v>151</v>
      </c>
      <c r="G49" s="169" t="s">
        <v>145</v>
      </c>
      <c r="H49" s="148"/>
      <c r="I49" s="148"/>
      <c r="J49" s="143" t="s">
        <v>150</v>
      </c>
      <c r="K49" s="146">
        <v>44956</v>
      </c>
      <c r="L49" s="146">
        <v>45321</v>
      </c>
      <c r="M49" s="146"/>
      <c r="N49" s="28">
        <v>17697500</v>
      </c>
      <c r="O49" s="26">
        <v>0.11</v>
      </c>
    </row>
    <row r="50" spans="1:15" s="4" customFormat="1" ht="106.5" customHeight="1">
      <c r="A50" s="148"/>
      <c r="B50" s="148"/>
      <c r="C50" s="148"/>
      <c r="D50" s="100" t="s">
        <v>143</v>
      </c>
      <c r="E50" s="22"/>
      <c r="F50" s="22" t="s">
        <v>152</v>
      </c>
      <c r="G50" s="130" t="s">
        <v>237</v>
      </c>
      <c r="H50" s="149"/>
      <c r="I50" s="80"/>
      <c r="J50" s="130" t="s">
        <v>197</v>
      </c>
      <c r="K50" s="140">
        <v>44956</v>
      </c>
      <c r="L50" s="146">
        <v>45321</v>
      </c>
      <c r="M50" s="147"/>
      <c r="N50" s="131">
        <v>19993000.010000002</v>
      </c>
      <c r="O50" s="26">
        <v>0.05</v>
      </c>
    </row>
    <row r="51" spans="1:15" s="55" customFormat="1" ht="112.5" customHeight="1" thickBot="1">
      <c r="A51" s="159" t="s">
        <v>196</v>
      </c>
      <c r="B51" s="148"/>
      <c r="C51" s="148"/>
      <c r="D51" s="100" t="s">
        <v>144</v>
      </c>
      <c r="E51" s="22"/>
      <c r="F51" s="22" t="s">
        <v>154</v>
      </c>
      <c r="G51" s="130" t="s">
        <v>146</v>
      </c>
      <c r="H51" s="149"/>
      <c r="I51" s="80"/>
      <c r="J51" s="130" t="s">
        <v>153</v>
      </c>
      <c r="K51" s="140">
        <v>44956</v>
      </c>
      <c r="L51" s="146">
        <v>45321</v>
      </c>
      <c r="M51" s="147"/>
      <c r="N51" s="131">
        <v>19070000</v>
      </c>
      <c r="O51" s="26">
        <v>0.05</v>
      </c>
    </row>
    <row r="52" spans="1:15" s="55" customFormat="1" ht="112.5" customHeight="1" thickBot="1">
      <c r="A52" s="159" t="s">
        <v>196</v>
      </c>
      <c r="B52" s="148"/>
      <c r="C52" s="148"/>
      <c r="D52" s="100" t="s">
        <v>214</v>
      </c>
      <c r="E52" s="22"/>
      <c r="F52" s="22" t="s">
        <v>215</v>
      </c>
      <c r="G52" s="130" t="s">
        <v>216</v>
      </c>
      <c r="H52" s="149"/>
      <c r="I52" s="80"/>
      <c r="J52" s="130" t="s">
        <v>217</v>
      </c>
      <c r="K52" s="140">
        <v>45159</v>
      </c>
      <c r="L52" s="146">
        <v>45525</v>
      </c>
      <c r="M52" s="147"/>
      <c r="N52" s="131">
        <v>440982.29</v>
      </c>
      <c r="O52" s="26">
        <v>0.5</v>
      </c>
    </row>
    <row r="54" spans="1:15" ht="90" customHeight="1">
      <c r="J54" s="127"/>
    </row>
    <row r="55" spans="1:15" ht="90" customHeight="1">
      <c r="J55" s="127"/>
    </row>
    <row r="56" spans="1:15" ht="90" customHeight="1">
      <c r="J56" s="127"/>
    </row>
  </sheetData>
  <autoFilter ref="L1:L56"/>
  <mergeCells count="62">
    <mergeCell ref="N7:N9"/>
    <mergeCell ref="N10:N12"/>
    <mergeCell ref="N13:N15"/>
    <mergeCell ref="O7:O9"/>
    <mergeCell ref="O10:O12"/>
    <mergeCell ref="D13:D15"/>
    <mergeCell ref="G13:G15"/>
    <mergeCell ref="J13:J15"/>
    <mergeCell ref="K13:K15"/>
    <mergeCell ref="O13:O15"/>
    <mergeCell ref="F13:F15"/>
    <mergeCell ref="L13:L15"/>
    <mergeCell ref="K7:K9"/>
    <mergeCell ref="D10:D12"/>
    <mergeCell ref="G10:G12"/>
    <mergeCell ref="J10:J12"/>
    <mergeCell ref="K10:K12"/>
    <mergeCell ref="F7:F9"/>
    <mergeCell ref="F10:F12"/>
    <mergeCell ref="D7:D9"/>
    <mergeCell ref="G7:G9"/>
    <mergeCell ref="J7:J9"/>
    <mergeCell ref="N22:N24"/>
    <mergeCell ref="O22:O24"/>
    <mergeCell ref="G22:G24"/>
    <mergeCell ref="J22:J24"/>
    <mergeCell ref="A25:A27"/>
    <mergeCell ref="B25:B27"/>
    <mergeCell ref="C25:C27"/>
    <mergeCell ref="D25:D27"/>
    <mergeCell ref="F25:F27"/>
    <mergeCell ref="N25:N27"/>
    <mergeCell ref="O25:O27"/>
    <mergeCell ref="G25:G27"/>
    <mergeCell ref="J25:J27"/>
    <mergeCell ref="K25:K27"/>
    <mergeCell ref="L25:L27"/>
    <mergeCell ref="M25:M27"/>
    <mergeCell ref="K22:K24"/>
    <mergeCell ref="L22:L24"/>
    <mergeCell ref="M22:M24"/>
    <mergeCell ref="A22:A24"/>
    <mergeCell ref="B22:B24"/>
    <mergeCell ref="C22:C24"/>
    <mergeCell ref="D22:D24"/>
    <mergeCell ref="F22:F24"/>
    <mergeCell ref="N19:N21"/>
    <mergeCell ref="O19:O21"/>
    <mergeCell ref="D2:O2"/>
    <mergeCell ref="A1:O1"/>
    <mergeCell ref="G19:G21"/>
    <mergeCell ref="J19:J21"/>
    <mergeCell ref="K19:K21"/>
    <mergeCell ref="L19:L21"/>
    <mergeCell ref="M19:M21"/>
    <mergeCell ref="A19:A21"/>
    <mergeCell ref="B19:B21"/>
    <mergeCell ref="C19:C21"/>
    <mergeCell ref="D19:D21"/>
    <mergeCell ref="F19:F21"/>
    <mergeCell ref="L10:L12"/>
    <mergeCell ref="L7:L9"/>
  </mergeCells>
  <conditionalFormatting sqref="M41:M42 L40 L38 M49:M52 M22:M27 L19:M21 L4 M4:M6">
    <cfRule type="cellIs" dxfId="19" priority="72" operator="lessThan">
      <formula>43189</formula>
    </cfRule>
  </conditionalFormatting>
  <conditionalFormatting sqref="L40 L38 L19:L21 L4">
    <cfRule type="cellIs" dxfId="18" priority="71" operator="lessThan">
      <formula>43707</formula>
    </cfRule>
  </conditionalFormatting>
  <conditionalFormatting sqref="M41:M46 L29:L33 L19:L21 O7 O10 O13 M19:M37 M7:M15">
    <cfRule type="timePeriod" dxfId="17" priority="58" timePeriod="thisMonth">
      <formula>AND(MONTH(L7)=MONTH(TODAY()),YEAR(L7)=YEAR(TODAY()))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6" fitToWidth="4" fitToHeight="4" orientation="landscape" r:id="rId1"/>
  <rowBreaks count="2" manualBreakCount="2">
    <brk id="21" min="3" max="14" man="1"/>
    <brk id="35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5"/>
  <sheetViews>
    <sheetView view="pageBreakPreview" topLeftCell="D13" zoomScale="40" zoomScaleNormal="100" zoomScaleSheetLayoutView="40" workbookViewId="0">
      <selection activeCell="F19" sqref="F19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3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44" s="78" customFormat="1" ht="162.75" customHeight="1">
      <c r="A1" s="190" t="s">
        <v>137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44" s="10" customFormat="1" ht="83.25" customHeight="1">
      <c r="A2" s="59"/>
      <c r="B2" s="59"/>
      <c r="C2" s="9"/>
      <c r="D2" s="172" t="s">
        <v>6</v>
      </c>
      <c r="E2" s="172"/>
      <c r="F2" s="172"/>
      <c r="G2" s="192"/>
      <c r="H2" s="192"/>
      <c r="I2" s="172"/>
      <c r="J2" s="172"/>
      <c r="K2" s="172"/>
      <c r="L2" s="172"/>
      <c r="M2" s="172"/>
      <c r="N2" s="172"/>
      <c r="O2" s="172"/>
    </row>
    <row r="3" spans="1:44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25</v>
      </c>
      <c r="H3" s="21"/>
      <c r="I3" s="18" t="s">
        <v>1</v>
      </c>
      <c r="J3" s="2" t="s">
        <v>26</v>
      </c>
      <c r="K3" s="23" t="s">
        <v>27</v>
      </c>
      <c r="L3" s="23" t="s">
        <v>29</v>
      </c>
      <c r="M3" s="23" t="s">
        <v>2</v>
      </c>
      <c r="N3" s="42" t="s">
        <v>0</v>
      </c>
      <c r="O3" s="24" t="s">
        <v>28</v>
      </c>
      <c r="P3" s="25"/>
      <c r="Q3" s="25"/>
    </row>
    <row r="4" spans="1:44" s="6" customFormat="1" ht="106.5" customHeight="1">
      <c r="D4" s="73" t="s">
        <v>54</v>
      </c>
      <c r="E4" s="73"/>
      <c r="F4" s="74" t="s">
        <v>55</v>
      </c>
      <c r="G4" s="37" t="s">
        <v>63</v>
      </c>
      <c r="H4" s="75"/>
      <c r="I4" s="19"/>
      <c r="J4" s="38" t="s">
        <v>56</v>
      </c>
      <c r="K4" s="36">
        <v>44784</v>
      </c>
      <c r="L4" s="36">
        <f>K4+183</f>
        <v>44967</v>
      </c>
      <c r="M4" s="34"/>
      <c r="N4" s="39">
        <v>299332.53000000003</v>
      </c>
      <c r="O4" s="26" t="s">
        <v>156</v>
      </c>
    </row>
    <row r="5" spans="1:44" s="6" customFormat="1" ht="106.5" customHeight="1">
      <c r="D5" s="73" t="s">
        <v>97</v>
      </c>
      <c r="E5" s="73"/>
      <c r="F5" s="74" t="s">
        <v>98</v>
      </c>
      <c r="G5" s="37" t="s">
        <v>99</v>
      </c>
      <c r="H5" s="75"/>
      <c r="I5" s="19"/>
      <c r="J5" s="38" t="s">
        <v>104</v>
      </c>
      <c r="K5" s="36">
        <v>44889</v>
      </c>
      <c r="L5" s="36">
        <f>K5+91.25</f>
        <v>44980.25</v>
      </c>
      <c r="M5" s="34"/>
      <c r="N5" s="39">
        <v>198338.83</v>
      </c>
      <c r="O5" s="26" t="s">
        <v>156</v>
      </c>
    </row>
    <row r="6" spans="1:44" s="60" customFormat="1" ht="116.25" customHeight="1">
      <c r="C6" s="60" t="s">
        <v>10</v>
      </c>
      <c r="D6" s="60" t="s">
        <v>11</v>
      </c>
      <c r="F6" s="65" t="s">
        <v>12</v>
      </c>
      <c r="G6" s="60" t="s">
        <v>64</v>
      </c>
      <c r="H6" s="76"/>
      <c r="I6" s="45"/>
      <c r="J6" s="61" t="s">
        <v>112</v>
      </c>
      <c r="K6" s="62">
        <v>44466</v>
      </c>
      <c r="L6" s="63">
        <v>45007</v>
      </c>
      <c r="M6" s="64">
        <v>44768</v>
      </c>
      <c r="N6" s="41">
        <v>1199625.5900000001</v>
      </c>
      <c r="O6" s="40" t="s">
        <v>156</v>
      </c>
    </row>
    <row r="7" spans="1:44" s="46" customFormat="1" ht="114" customHeight="1">
      <c r="A7" s="60"/>
      <c r="B7" s="60"/>
      <c r="C7" s="65" t="s">
        <v>8</v>
      </c>
      <c r="D7" s="60" t="s">
        <v>13</v>
      </c>
      <c r="E7" s="60"/>
      <c r="F7" s="65" t="s">
        <v>21</v>
      </c>
      <c r="G7" s="60" t="s">
        <v>65</v>
      </c>
      <c r="H7" s="76"/>
      <c r="I7" s="45" t="e">
        <f>#REF!+#REF!</f>
        <v>#REF!</v>
      </c>
      <c r="J7" s="61" t="s">
        <v>113</v>
      </c>
      <c r="K7" s="63">
        <v>44466</v>
      </c>
      <c r="L7" s="63">
        <v>45041</v>
      </c>
      <c r="M7" s="64">
        <f>L7+60</f>
        <v>45101</v>
      </c>
      <c r="N7" s="57">
        <v>2232543.33</v>
      </c>
      <c r="O7" s="58" t="s">
        <v>156</v>
      </c>
      <c r="R7" s="77"/>
    </row>
    <row r="8" spans="1:44" s="5" customFormat="1" ht="116.25" customHeight="1">
      <c r="A8" s="69"/>
      <c r="B8" s="69"/>
      <c r="C8" s="69"/>
      <c r="D8" s="5" t="s">
        <v>82</v>
      </c>
      <c r="E8" s="69"/>
      <c r="F8" s="5" t="s">
        <v>81</v>
      </c>
      <c r="G8" s="49" t="s">
        <v>83</v>
      </c>
      <c r="H8" s="44"/>
      <c r="I8" s="66"/>
      <c r="J8" s="69" t="s">
        <v>117</v>
      </c>
      <c r="K8" s="70">
        <v>44813</v>
      </c>
      <c r="L8" s="72">
        <v>44994</v>
      </c>
      <c r="M8" s="71"/>
      <c r="N8" s="67">
        <v>4949093.32</v>
      </c>
      <c r="O8" s="68" t="s">
        <v>156</v>
      </c>
      <c r="P8" s="69"/>
      <c r="Q8" s="69"/>
    </row>
    <row r="9" spans="1:44" ht="90" customHeight="1">
      <c r="D9" s="83" t="s">
        <v>157</v>
      </c>
      <c r="E9" s="83"/>
      <c r="F9" s="83" t="s">
        <v>159</v>
      </c>
      <c r="G9" s="84" t="s">
        <v>158</v>
      </c>
      <c r="H9" s="33"/>
      <c r="I9" s="33"/>
      <c r="J9" s="38"/>
      <c r="K9" s="36">
        <v>44701</v>
      </c>
      <c r="L9" s="36">
        <f>K9+(30+31+30+31)*2</f>
        <v>44945</v>
      </c>
      <c r="M9" s="36"/>
      <c r="N9" s="28">
        <v>1531278.41</v>
      </c>
      <c r="O9" s="35" t="s">
        <v>160</v>
      </c>
    </row>
    <row r="10" spans="1:44" s="54" customFormat="1" ht="116.25" customHeight="1">
      <c r="A10" s="88">
        <v>45</v>
      </c>
      <c r="B10" s="88"/>
      <c r="C10" s="88" t="s">
        <v>7</v>
      </c>
      <c r="D10" s="52" t="s">
        <v>16</v>
      </c>
      <c r="E10" s="86"/>
      <c r="F10" s="52" t="s">
        <v>24</v>
      </c>
      <c r="G10" s="49" t="s">
        <v>74</v>
      </c>
      <c r="H10" s="44"/>
      <c r="I10" s="82" t="e">
        <f>#REF!+#REF!</f>
        <v>#REF!</v>
      </c>
      <c r="J10" s="86" t="s">
        <v>112</v>
      </c>
      <c r="K10" s="89">
        <v>44470</v>
      </c>
      <c r="L10" s="89" t="s">
        <v>155</v>
      </c>
      <c r="M10" s="87" t="e">
        <f>L10+60</f>
        <v>#VALUE!</v>
      </c>
      <c r="N10" s="41">
        <v>4182674.74</v>
      </c>
      <c r="O10" s="85" t="s">
        <v>173</v>
      </c>
      <c r="P10" s="53"/>
      <c r="Q10" s="53"/>
    </row>
    <row r="11" spans="1:44" s="4" customFormat="1" ht="106.5" customHeight="1">
      <c r="A11" s="33"/>
      <c r="B11" s="33"/>
      <c r="C11" s="33"/>
      <c r="D11" s="22" t="s">
        <v>50</v>
      </c>
      <c r="E11" s="22"/>
      <c r="F11" s="22" t="s">
        <v>52</v>
      </c>
      <c r="G11" s="32" t="s">
        <v>61</v>
      </c>
      <c r="H11" s="101"/>
      <c r="I11" s="80"/>
      <c r="J11" s="38" t="s">
        <v>110</v>
      </c>
      <c r="K11" s="27">
        <v>44865</v>
      </c>
      <c r="L11" s="34">
        <f>K11+365</f>
        <v>45230</v>
      </c>
      <c r="M11" s="34"/>
      <c r="N11" s="39">
        <v>316070.48</v>
      </c>
      <c r="O11" s="26" t="s">
        <v>192</v>
      </c>
      <c r="P11" s="6"/>
      <c r="Q11" s="6"/>
    </row>
    <row r="12" spans="1:44" s="51" customFormat="1" ht="116.25" customHeight="1">
      <c r="A12" s="96"/>
      <c r="B12" s="96"/>
      <c r="C12" s="96"/>
      <c r="D12" s="92" t="s">
        <v>20</v>
      </c>
      <c r="E12" s="92"/>
      <c r="F12" s="92" t="s">
        <v>23</v>
      </c>
      <c r="G12" s="49" t="s">
        <v>78</v>
      </c>
      <c r="H12" s="84"/>
      <c r="I12" s="82"/>
      <c r="J12" s="92" t="s">
        <v>118</v>
      </c>
      <c r="K12" s="93">
        <v>44545</v>
      </c>
      <c r="L12" s="93">
        <v>45061</v>
      </c>
      <c r="M12" s="93">
        <f>L12+60</f>
        <v>45121</v>
      </c>
      <c r="N12" s="90">
        <v>5811073.7599999998</v>
      </c>
      <c r="O12" s="91" t="s">
        <v>194</v>
      </c>
      <c r="P12" s="50"/>
      <c r="Q12" s="50"/>
    </row>
    <row r="13" spans="1:44" s="96" customFormat="1" ht="116.25" customHeight="1">
      <c r="A13" s="92"/>
      <c r="B13" s="92"/>
      <c r="C13" s="92"/>
      <c r="D13" s="96" t="s">
        <v>82</v>
      </c>
      <c r="E13" s="92"/>
      <c r="F13" s="96" t="s">
        <v>81</v>
      </c>
      <c r="G13" s="49" t="s">
        <v>83</v>
      </c>
      <c r="H13" s="84"/>
      <c r="I13" s="66"/>
      <c r="J13" s="92" t="s">
        <v>117</v>
      </c>
      <c r="K13" s="93">
        <v>44813</v>
      </c>
      <c r="L13" s="94">
        <v>44994</v>
      </c>
      <c r="M13" s="95"/>
      <c r="N13" s="90">
        <v>4949093.32</v>
      </c>
      <c r="O13" s="91" t="s">
        <v>193</v>
      </c>
      <c r="P13" s="79"/>
      <c r="Q13" s="92"/>
    </row>
    <row r="14" spans="1:44" s="4" customFormat="1" ht="106.5" customHeight="1">
      <c r="A14" s="154"/>
      <c r="B14" s="148"/>
      <c r="C14" s="148"/>
      <c r="D14" s="22" t="s">
        <v>120</v>
      </c>
      <c r="E14" s="22"/>
      <c r="F14" s="22" t="s">
        <v>122</v>
      </c>
      <c r="G14" s="143" t="s">
        <v>201</v>
      </c>
      <c r="H14" s="149"/>
      <c r="I14" s="80"/>
      <c r="J14" s="143" t="s">
        <v>130</v>
      </c>
      <c r="K14" s="132">
        <v>44900</v>
      </c>
      <c r="L14" s="132">
        <v>45201</v>
      </c>
      <c r="M14" s="147"/>
      <c r="N14" s="98">
        <v>316132.15000000002</v>
      </c>
      <c r="O14" s="155" t="s">
        <v>194</v>
      </c>
      <c r="P14" s="6"/>
      <c r="Q14" s="6"/>
    </row>
    <row r="15" spans="1:44" s="4" customFormat="1" ht="106.5" customHeight="1" thickBot="1">
      <c r="A15" s="154"/>
      <c r="B15" s="148"/>
      <c r="C15" s="148"/>
      <c r="D15" s="22" t="s">
        <v>121</v>
      </c>
      <c r="E15" s="22"/>
      <c r="F15" s="22" t="s">
        <v>123</v>
      </c>
      <c r="G15" s="148" t="s">
        <v>202</v>
      </c>
      <c r="H15" s="149"/>
      <c r="I15" s="80"/>
      <c r="J15" s="143" t="s">
        <v>124</v>
      </c>
      <c r="K15" s="132">
        <v>44922</v>
      </c>
      <c r="L15" s="132">
        <f>K15+183</f>
        <v>45105</v>
      </c>
      <c r="M15" s="147"/>
      <c r="N15" s="98">
        <v>318622.69</v>
      </c>
      <c r="O15" s="155" t="s">
        <v>194</v>
      </c>
      <c r="P15" s="6"/>
      <c r="Q15" s="6"/>
    </row>
    <row r="16" spans="1:44" s="97" customFormat="1" ht="39.75" customHeight="1">
      <c r="A16" s="156"/>
      <c r="B16" s="143"/>
      <c r="C16" s="128"/>
      <c r="D16" s="175" t="s">
        <v>174</v>
      </c>
      <c r="E16" s="143"/>
      <c r="F16" s="180" t="s">
        <v>175</v>
      </c>
      <c r="G16" s="181" t="s">
        <v>209</v>
      </c>
      <c r="H16" s="143"/>
      <c r="I16" s="81"/>
      <c r="J16" s="176" t="s">
        <v>176</v>
      </c>
      <c r="K16" s="177">
        <v>45000</v>
      </c>
      <c r="L16" s="178">
        <f>K16+183+61</f>
        <v>45244</v>
      </c>
      <c r="M16" s="193">
        <f>L16+61</f>
        <v>45305</v>
      </c>
      <c r="N16" s="180">
        <v>168114.79</v>
      </c>
      <c r="O16" s="194" t="s">
        <v>194</v>
      </c>
      <c r="P16" s="151">
        <v>168114.79</v>
      </c>
      <c r="Q16" s="102" t="s">
        <v>177</v>
      </c>
      <c r="R16" s="103"/>
      <c r="S16" s="104" t="s">
        <v>177</v>
      </c>
      <c r="T16" s="105">
        <v>168114.79</v>
      </c>
      <c r="U16" s="184">
        <v>29500.48</v>
      </c>
      <c r="V16" s="103"/>
      <c r="W16" s="103"/>
      <c r="X16" s="103"/>
      <c r="Y16" s="103"/>
      <c r="Z16" s="106"/>
      <c r="AA16" s="107"/>
      <c r="AB16" s="108"/>
      <c r="AC16" s="109"/>
      <c r="AD16" s="109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87" t="s">
        <v>178</v>
      </c>
    </row>
    <row r="17" spans="1:44" s="97" customFormat="1" ht="39.950000000000003" customHeight="1">
      <c r="A17" s="156"/>
      <c r="B17" s="143"/>
      <c r="C17" s="128"/>
      <c r="D17" s="175"/>
      <c r="E17" s="143"/>
      <c r="F17" s="180"/>
      <c r="G17" s="181"/>
      <c r="H17" s="143"/>
      <c r="I17" s="81"/>
      <c r="J17" s="176"/>
      <c r="K17" s="177"/>
      <c r="L17" s="178"/>
      <c r="M17" s="193"/>
      <c r="N17" s="180"/>
      <c r="O17" s="194"/>
      <c r="P17" s="152">
        <v>150000</v>
      </c>
      <c r="Q17" s="143" t="s">
        <v>179</v>
      </c>
      <c r="R17" s="110"/>
      <c r="S17" s="111" t="s">
        <v>179</v>
      </c>
      <c r="T17" s="112">
        <v>150000</v>
      </c>
      <c r="U17" s="185"/>
      <c r="V17" s="113"/>
      <c r="W17" s="113"/>
      <c r="X17" s="113"/>
      <c r="Y17" s="113"/>
      <c r="Z17" s="114"/>
      <c r="AA17" s="115"/>
      <c r="AB17" s="116"/>
      <c r="AC17" s="117"/>
      <c r="AD17" s="117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88"/>
    </row>
    <row r="18" spans="1:44" s="97" customFormat="1" ht="39.950000000000003" customHeight="1" thickBot="1">
      <c r="A18" s="156"/>
      <c r="B18" s="143"/>
      <c r="C18" s="128"/>
      <c r="D18" s="175"/>
      <c r="E18" s="143"/>
      <c r="F18" s="180"/>
      <c r="G18" s="181"/>
      <c r="H18" s="143"/>
      <c r="I18" s="81"/>
      <c r="J18" s="176"/>
      <c r="K18" s="177"/>
      <c r="L18" s="178"/>
      <c r="M18" s="193"/>
      <c r="N18" s="180"/>
      <c r="O18" s="194"/>
      <c r="P18" s="153">
        <v>18114.79</v>
      </c>
      <c r="Q18" s="118" t="s">
        <v>180</v>
      </c>
      <c r="R18" s="119"/>
      <c r="S18" s="120" t="s">
        <v>180</v>
      </c>
      <c r="T18" s="121">
        <v>18114.79</v>
      </c>
      <c r="U18" s="186"/>
      <c r="V18" s="119"/>
      <c r="W18" s="119"/>
      <c r="X18" s="119"/>
      <c r="Y18" s="119"/>
      <c r="Z18" s="122"/>
      <c r="AA18" s="123"/>
      <c r="AB18" s="124"/>
      <c r="AC18" s="125"/>
      <c r="AD18" s="125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89"/>
    </row>
    <row r="19" spans="1:44" s="48" customFormat="1" ht="116.25" customHeight="1">
      <c r="A19" s="156"/>
      <c r="B19" s="143"/>
      <c r="C19" s="143"/>
      <c r="D19" s="143" t="s">
        <v>45</v>
      </c>
      <c r="E19" s="143"/>
      <c r="F19" s="143" t="s">
        <v>198</v>
      </c>
      <c r="G19" s="143" t="s">
        <v>203</v>
      </c>
      <c r="H19" s="149"/>
      <c r="I19" s="81"/>
      <c r="J19" s="144" t="s">
        <v>110</v>
      </c>
      <c r="K19" s="146">
        <v>44746</v>
      </c>
      <c r="L19" s="146">
        <v>45112</v>
      </c>
      <c r="M19" s="147"/>
      <c r="N19" s="141">
        <v>1391080.62</v>
      </c>
      <c r="O19" s="157" t="s">
        <v>194</v>
      </c>
      <c r="P19" s="46"/>
      <c r="Q19" s="46"/>
      <c r="R19" s="47"/>
    </row>
    <row r="20" spans="1:44" s="3" customFormat="1" ht="116.25" customHeight="1">
      <c r="A20" s="156"/>
      <c r="B20" s="143"/>
      <c r="C20" s="143"/>
      <c r="D20" s="143" t="s">
        <v>57</v>
      </c>
      <c r="E20" s="143"/>
      <c r="F20" s="148" t="s">
        <v>59</v>
      </c>
      <c r="G20" s="143" t="s">
        <v>71</v>
      </c>
      <c r="H20" s="149"/>
      <c r="I20" s="81"/>
      <c r="J20" s="148" t="s">
        <v>112</v>
      </c>
      <c r="K20" s="145">
        <v>44781</v>
      </c>
      <c r="L20" s="146">
        <v>45176</v>
      </c>
      <c r="M20" s="147"/>
      <c r="N20" s="28">
        <v>892697.88</v>
      </c>
      <c r="O20" s="157" t="s">
        <v>194</v>
      </c>
      <c r="P20" s="14"/>
      <c r="Q20" s="14"/>
    </row>
    <row r="21" spans="1:44" s="51" customFormat="1" ht="116.25" customHeight="1">
      <c r="A21" s="154"/>
      <c r="B21" s="148"/>
      <c r="C21" s="148"/>
      <c r="D21" s="143" t="s">
        <v>19</v>
      </c>
      <c r="E21" s="143"/>
      <c r="F21" s="143" t="s">
        <v>22</v>
      </c>
      <c r="G21" s="130" t="s">
        <v>77</v>
      </c>
      <c r="H21" s="149"/>
      <c r="I21" s="80"/>
      <c r="J21" s="143" t="s">
        <v>117</v>
      </c>
      <c r="K21" s="145">
        <v>44543</v>
      </c>
      <c r="L21" s="146">
        <v>45089</v>
      </c>
      <c r="M21" s="145">
        <f>L21+60</f>
        <v>45149</v>
      </c>
      <c r="N21" s="141">
        <v>4946506.24</v>
      </c>
      <c r="O21" s="157" t="s">
        <v>194</v>
      </c>
      <c r="P21" s="50"/>
      <c r="Q21" s="50"/>
    </row>
    <row r="22" spans="1:44" s="4" customFormat="1" ht="106.5" customHeight="1">
      <c r="A22" s="165"/>
      <c r="B22" s="165"/>
      <c r="C22" s="165"/>
      <c r="D22" s="22" t="s">
        <v>84</v>
      </c>
      <c r="E22" s="22"/>
      <c r="F22" s="22" t="s">
        <v>85</v>
      </c>
      <c r="G22" s="130" t="s">
        <v>100</v>
      </c>
      <c r="H22" s="166"/>
      <c r="I22" s="80"/>
      <c r="J22" s="165" t="s">
        <v>105</v>
      </c>
      <c r="K22" s="163">
        <v>44881</v>
      </c>
      <c r="L22" s="163">
        <v>45185</v>
      </c>
      <c r="M22" s="164"/>
      <c r="N22" s="160">
        <v>299000.65999999997</v>
      </c>
      <c r="O22" s="26" t="s">
        <v>194</v>
      </c>
      <c r="P22" s="162"/>
      <c r="Q22" s="162"/>
    </row>
    <row r="23" spans="1:44" s="48" customFormat="1" ht="45.75" customHeight="1">
      <c r="A23" s="175"/>
      <c r="B23" s="175"/>
      <c r="C23" s="175"/>
      <c r="D23" s="175" t="s">
        <v>35</v>
      </c>
      <c r="E23" s="162"/>
      <c r="F23" s="180" t="s">
        <v>36</v>
      </c>
      <c r="G23" s="175" t="s">
        <v>68</v>
      </c>
      <c r="H23" s="166"/>
      <c r="I23" s="81"/>
      <c r="J23" s="176" t="s">
        <v>114</v>
      </c>
      <c r="K23" s="177" t="s">
        <v>44</v>
      </c>
      <c r="L23" s="178"/>
      <c r="M23" s="179"/>
      <c r="N23" s="170">
        <v>1324678.76</v>
      </c>
      <c r="O23" s="171" t="s">
        <v>230</v>
      </c>
      <c r="P23" s="92"/>
      <c r="Q23" s="92"/>
    </row>
    <row r="24" spans="1:44" s="48" customFormat="1" ht="45.75" customHeight="1">
      <c r="A24" s="175"/>
      <c r="B24" s="175"/>
      <c r="C24" s="175"/>
      <c r="D24" s="175"/>
      <c r="E24" s="162"/>
      <c r="F24" s="180"/>
      <c r="G24" s="175"/>
      <c r="H24" s="166"/>
      <c r="I24" s="133"/>
      <c r="J24" s="176"/>
      <c r="K24" s="177"/>
      <c r="L24" s="178"/>
      <c r="M24" s="179"/>
      <c r="N24" s="170"/>
      <c r="O24" s="171"/>
      <c r="P24" s="92"/>
      <c r="Q24" s="92"/>
    </row>
    <row r="25" spans="1:44" s="48" customFormat="1" ht="45.75" customHeight="1">
      <c r="A25" s="175"/>
      <c r="B25" s="175"/>
      <c r="C25" s="175"/>
      <c r="D25" s="175"/>
      <c r="E25" s="162"/>
      <c r="F25" s="180"/>
      <c r="G25" s="175"/>
      <c r="H25" s="166"/>
      <c r="I25" s="133"/>
      <c r="J25" s="176"/>
      <c r="K25" s="177"/>
      <c r="L25" s="178"/>
      <c r="M25" s="179"/>
      <c r="N25" s="170"/>
      <c r="O25" s="171"/>
      <c r="P25" s="92"/>
      <c r="Q25" s="92"/>
    </row>
  </sheetData>
  <autoFilter ref="J1:J7"/>
  <mergeCells count="25">
    <mergeCell ref="U16:U18"/>
    <mergeCell ref="AR16:AR18"/>
    <mergeCell ref="A1:O1"/>
    <mergeCell ref="D2:O2"/>
    <mergeCell ref="D16:D18"/>
    <mergeCell ref="F16:F18"/>
    <mergeCell ref="G16:G18"/>
    <mergeCell ref="J16:J18"/>
    <mergeCell ref="K16:K18"/>
    <mergeCell ref="L16:L18"/>
    <mergeCell ref="M16:M18"/>
    <mergeCell ref="N16:N18"/>
    <mergeCell ref="O16:O18"/>
    <mergeCell ref="A23:A25"/>
    <mergeCell ref="B23:B25"/>
    <mergeCell ref="C23:C25"/>
    <mergeCell ref="D23:D25"/>
    <mergeCell ref="F23:F25"/>
    <mergeCell ref="N23:N25"/>
    <mergeCell ref="O23:O25"/>
    <mergeCell ref="G23:G25"/>
    <mergeCell ref="J23:J25"/>
    <mergeCell ref="K23:K25"/>
    <mergeCell ref="L23:L25"/>
    <mergeCell ref="M23:M25"/>
  </mergeCells>
  <conditionalFormatting sqref="L4:M5">
    <cfRule type="cellIs" dxfId="16" priority="17" operator="lessThan">
      <formula>43189</formula>
    </cfRule>
  </conditionalFormatting>
  <conditionalFormatting sqref="L4:L5">
    <cfRule type="cellIs" dxfId="15" priority="16" operator="lessThan">
      <formula>43707</formula>
    </cfRule>
  </conditionalFormatting>
  <conditionalFormatting sqref="K7:K8 L7 M6:M8">
    <cfRule type="timePeriod" dxfId="14" priority="15" timePeriod="thisMonth">
      <formula>AND(MONTH(K6)=MONTH(TODAY()),YEAR(K6)=YEAR(TODAY()))</formula>
    </cfRule>
  </conditionalFormatting>
  <conditionalFormatting sqref="M8">
    <cfRule type="timePeriod" dxfId="13" priority="14" timePeriod="thisMonth">
      <formula>AND(MONTH(M8)=MONTH(TODAY()),YEAR(M8)=YEAR(TODAY()))</formula>
    </cfRule>
  </conditionalFormatting>
  <conditionalFormatting sqref="L11:M11">
    <cfRule type="cellIs" dxfId="12" priority="13" operator="lessThan">
      <formula>43189</formula>
    </cfRule>
  </conditionalFormatting>
  <conditionalFormatting sqref="L11">
    <cfRule type="cellIs" dxfId="11" priority="12" operator="lessThan">
      <formula>43707</formula>
    </cfRule>
  </conditionalFormatting>
  <conditionalFormatting sqref="M13:M15">
    <cfRule type="timePeriod" dxfId="10" priority="11" timePeriod="thisMonth">
      <formula>AND(MONTH(M13)=MONTH(TODAY()),YEAR(M13)=YEAR(TODAY()))</formula>
    </cfRule>
  </conditionalFormatting>
  <conditionalFormatting sqref="M14:M15">
    <cfRule type="cellIs" dxfId="9" priority="10" operator="lessThan">
      <formula>43189</formula>
    </cfRule>
  </conditionalFormatting>
  <conditionalFormatting sqref="O16 M16:M18">
    <cfRule type="timePeriod" dxfId="8" priority="9" timePeriod="thisMonth">
      <formula>AND(MONTH(M16)=MONTH(TODAY()),YEAR(M16)=YEAR(TODAY()))</formula>
    </cfRule>
  </conditionalFormatting>
  <conditionalFormatting sqref="M19:M21">
    <cfRule type="timePeriod" dxfId="7" priority="8" timePeriod="thisMonth">
      <formula>AND(MONTH(M19)=MONTH(TODAY()),YEAR(M19)=YEAR(TODAY()))</formula>
    </cfRule>
  </conditionalFormatting>
  <conditionalFormatting sqref="L20:M21">
    <cfRule type="timePeriod" dxfId="6" priority="7" timePeriod="thisMonth">
      <formula>AND(MONTH(L20)=MONTH(TODAY()),YEAR(L20)=YEAR(TODAY()))</formula>
    </cfRule>
  </conditionalFormatting>
  <conditionalFormatting sqref="L21">
    <cfRule type="cellIs" dxfId="5" priority="6" operator="lessThan">
      <formula>43189</formula>
    </cfRule>
  </conditionalFormatting>
  <conditionalFormatting sqref="L21">
    <cfRule type="cellIs" dxfId="4" priority="5" operator="lessThan">
      <formula>43707</formula>
    </cfRule>
  </conditionalFormatting>
  <conditionalFormatting sqref="L22:M25">
    <cfRule type="cellIs" dxfId="3" priority="4" operator="lessThan">
      <formula>43189</formula>
    </cfRule>
  </conditionalFormatting>
  <conditionalFormatting sqref="L22:L25">
    <cfRule type="cellIs" dxfId="2" priority="3" operator="lessThan">
      <formula>43707</formula>
    </cfRule>
  </conditionalFormatting>
  <conditionalFormatting sqref="M23:M25">
    <cfRule type="cellIs" dxfId="1" priority="2" operator="lessThan">
      <formula>43189</formula>
    </cfRule>
  </conditionalFormatting>
  <conditionalFormatting sqref="M23:M25">
    <cfRule type="timePeriod" dxfId="0" priority="1" timePeriod="thisMonth">
      <formula>AND(MONTH(M23)=MONTH(TODAY()),YEAR(M23)=YEAR(TODAY()))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B1" sqref="B1:G21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126"/>
      <c r="B2" s="126"/>
      <c r="D2" s="126"/>
      <c r="F2" s="126"/>
    </row>
    <row r="3" spans="1:6">
      <c r="A3" s="126"/>
      <c r="B3" s="126"/>
      <c r="D3" s="126"/>
      <c r="F3" s="126"/>
    </row>
    <row r="4" spans="1:6">
      <c r="A4" s="126"/>
      <c r="B4" s="126"/>
      <c r="F4" s="126"/>
    </row>
    <row r="5" spans="1:6">
      <c r="B5" s="126"/>
      <c r="F5" s="126"/>
    </row>
    <row r="6" spans="1:6">
      <c r="B6" s="126"/>
      <c r="F6" s="126"/>
    </row>
    <row r="7" spans="1:6">
      <c r="B7" s="126"/>
    </row>
    <row r="8" spans="1:6">
      <c r="B8" s="126"/>
      <c r="F8" s="126"/>
    </row>
    <row r="9" spans="1:6">
      <c r="B9" s="126"/>
    </row>
    <row r="10" spans="1:6">
      <c r="B10" s="126"/>
    </row>
    <row r="11" spans="1:6">
      <c r="B11" s="126"/>
    </row>
    <row r="12" spans="1:6">
      <c r="B12" s="126"/>
    </row>
    <row r="13" spans="1:6">
      <c r="B13" s="126"/>
    </row>
    <row r="14" spans="1:6">
      <c r="B14" s="126"/>
    </row>
    <row r="16" spans="1:6">
      <c r="B16" s="12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2023-09-22T12:07:48Z</cp:lastPrinted>
  <dcterms:created xsi:type="dcterms:W3CDTF">2012-10-16T18:02:55Z</dcterms:created>
  <dcterms:modified xsi:type="dcterms:W3CDTF">2023-09-22T12:10:16Z</dcterms:modified>
</cp:coreProperties>
</file>