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430" yWindow="-240" windowWidth="9675" windowHeight="8010" tabRatio="456"/>
  </bookViews>
  <sheets>
    <sheet name="ANDAMENTO" sheetId="13" r:id="rId1"/>
    <sheet name="OBRAS CONCLUIDAS" sheetId="15" r:id="rId2"/>
    <sheet name="Plan1" sheetId="16" r:id="rId3"/>
  </sheets>
  <definedNames>
    <definedName name="_xlnm._FilterDatabase" localSheetId="0" hidden="1">ANDAMENTO!$J$1:$J$59</definedName>
    <definedName name="_xlnm._FilterDatabase" localSheetId="1" hidden="1">'OBRAS CONCLUIDAS'!$J$1:$J$7</definedName>
    <definedName name="_xlnm.Print_Area" localSheetId="0">ANDAMENTO!$D$1:$O$63</definedName>
    <definedName name="_xlnm.Print_Area" localSheetId="1">'OBRAS CONCLUIDAS'!$D$1:$O$10</definedName>
    <definedName name="_xlnm.Print_Titles" localSheetId="0">ANDAMENTO!$1:$3</definedName>
    <definedName name="_xlnm.Print_Titles" localSheetId="1">'OBRAS CONCLUIDAS'!$1:$3</definedName>
  </definedNames>
  <calcPr calcId="125725"/>
</workbook>
</file>

<file path=xl/calcChain.xml><?xml version="1.0" encoding="utf-8"?>
<calcChain xmlns="http://schemas.openxmlformats.org/spreadsheetml/2006/main">
  <c r="M12" i="15"/>
  <c r="L11"/>
  <c r="M10"/>
  <c r="I10"/>
  <c r="L20" i="13" l="1"/>
  <c r="L17"/>
  <c r="L14"/>
  <c r="L9" i="15"/>
  <c r="T24" i="13"/>
  <c r="L24"/>
  <c r="M24" s="1"/>
  <c r="T23"/>
  <c r="L23"/>
  <c r="M23" s="1"/>
  <c r="L11"/>
  <c r="M11" s="1"/>
  <c r="L7" l="1"/>
  <c r="M7" i="15" l="1"/>
  <c r="I7"/>
  <c r="L5"/>
  <c r="L4"/>
  <c r="L58" i="13" l="1"/>
  <c r="L57"/>
  <c r="L56"/>
  <c r="L43"/>
  <c r="M35" l="1"/>
  <c r="M29"/>
  <c r="M26"/>
  <c r="M54" l="1"/>
  <c r="M53"/>
  <c r="M50" l="1"/>
  <c r="M52" l="1"/>
  <c r="M51" l="1"/>
</calcChain>
</file>

<file path=xl/sharedStrings.xml><?xml version="1.0" encoding="utf-8"?>
<sst xmlns="http://schemas.openxmlformats.org/spreadsheetml/2006/main" count="293" uniqueCount="233">
  <si>
    <t>VALOR CONTRATADO</t>
  </si>
  <si>
    <t>VALOR ESTIMADO</t>
  </si>
  <si>
    <t>CONTRATO</t>
  </si>
  <si>
    <t>EMPENHO</t>
  </si>
  <si>
    <t>REGIÃO</t>
  </si>
  <si>
    <t>FISCAIS</t>
  </si>
  <si>
    <t>RESUMO DE OBRAS EM ANDAMENTO - SECRETARIA DE OBRAS PÚBLICAS</t>
  </si>
  <si>
    <t>JOSIANE/LAIS</t>
  </si>
  <si>
    <t>MICHAEL/   LUCIANO</t>
  </si>
  <si>
    <t>MODALIDADE</t>
  </si>
  <si>
    <t>SOLANGE</t>
  </si>
  <si>
    <t>TP 01/21</t>
  </si>
  <si>
    <t>45/21</t>
  </si>
  <si>
    <t>TP 04/21</t>
  </si>
  <si>
    <t>CP 07/20</t>
  </si>
  <si>
    <t>111/21</t>
  </si>
  <si>
    <t>CP 05/21</t>
  </si>
  <si>
    <t>CP 06/21</t>
  </si>
  <si>
    <t>CP 11/21</t>
  </si>
  <si>
    <t>CP 12/21</t>
  </si>
  <si>
    <t>CP 13/21</t>
  </si>
  <si>
    <t>125/21</t>
  </si>
  <si>
    <t>344/21</t>
  </si>
  <si>
    <t>374/21</t>
  </si>
  <si>
    <t>126/21</t>
  </si>
  <si>
    <t>OBJETO</t>
  </si>
  <si>
    <t>EMPRESA CONTRATADA</t>
  </si>
  <si>
    <t>DATA DE INICIO</t>
  </si>
  <si>
    <t>PERCENTUAL EXECUTADO</t>
  </si>
  <si>
    <t>DATA PREVISTA P/ TÉRMINO</t>
  </si>
  <si>
    <t>229/21</t>
  </si>
  <si>
    <t>39/22</t>
  </si>
  <si>
    <t>TP 10/21</t>
  </si>
  <si>
    <t>TP 02/22</t>
  </si>
  <si>
    <t>77/22</t>
  </si>
  <si>
    <t>TP 03/22</t>
  </si>
  <si>
    <t>74/22</t>
  </si>
  <si>
    <t>TP 04/22</t>
  </si>
  <si>
    <t>75/22</t>
  </si>
  <si>
    <t>CP 01/22</t>
  </si>
  <si>
    <t>55/22</t>
  </si>
  <si>
    <t>CP 05/22</t>
  </si>
  <si>
    <t>70/22</t>
  </si>
  <si>
    <t>Reforma e Revitalização da Ciclovia na Zona Sul do Município</t>
  </si>
  <si>
    <t>SEM OIS EMITIDA</t>
  </si>
  <si>
    <t>TP 06/21</t>
  </si>
  <si>
    <t>76/22</t>
  </si>
  <si>
    <t>TP 05/22</t>
  </si>
  <si>
    <t>CP 08/22</t>
  </si>
  <si>
    <t>90/22</t>
  </si>
  <si>
    <t>CC 09/22</t>
  </si>
  <si>
    <t>CC 10/22</t>
  </si>
  <si>
    <t>117/22</t>
  </si>
  <si>
    <t>118/22</t>
  </si>
  <si>
    <t>CC 11/22</t>
  </si>
  <si>
    <t>166/22</t>
  </si>
  <si>
    <t>E. R. S. MULTISERVIÇOS LTDA, CNPJ nº 21.993.984/0001-29</t>
  </si>
  <si>
    <t>TP 06/22</t>
  </si>
  <si>
    <t>TP 07/22</t>
  </si>
  <si>
    <t>161/22</t>
  </si>
  <si>
    <t>167/22</t>
  </si>
  <si>
    <t>Reforma da Praça de Lazer – Bairro Olaria</t>
  </si>
  <si>
    <t>Calçada Acessível na Região Central do Município</t>
  </si>
  <si>
    <t>Infraestrutura e Reforma do Campo Esportivo – Bairro Porto Novo</t>
  </si>
  <si>
    <t>Implantação do Parque Natural Muncipal do Juqueriquere - Bairro Porto Novo - Convênio Estadual</t>
  </si>
  <si>
    <t xml:space="preserve">Complementação de Construção de Creche - Bairro Golfinho - Convênio Federal </t>
  </si>
  <si>
    <r>
      <t xml:space="preserve">Pavimentação de Diversas Ruas do Bairro Martim de Sá - </t>
    </r>
    <r>
      <rPr>
        <sz val="20"/>
        <color rgb="FF000000"/>
        <rFont val="Arial"/>
        <family val="2"/>
      </rPr>
      <t>Convênio Estadual</t>
    </r>
  </si>
  <si>
    <r>
      <t xml:space="preserve">Infraestrutura de Drenagem e Pavimentação - Bairro Golfinho - </t>
    </r>
    <r>
      <rPr>
        <sz val="20"/>
        <color rgb="FF000000"/>
        <rFont val="Arial"/>
        <family val="2"/>
      </rPr>
      <t>Convênio Estadual</t>
    </r>
  </si>
  <si>
    <t>Construção de Infraestrutura na Praça da Cultura – Av. Dr. Arthur Costa Filho - Centro</t>
  </si>
  <si>
    <r>
      <t xml:space="preserve">Reforma do Campo de Futebol - Bairro Balneário Califórnia - </t>
    </r>
    <r>
      <rPr>
        <sz val="20"/>
        <color rgb="FF000000"/>
        <rFont val="Arial"/>
        <family val="2"/>
      </rPr>
      <t>Convênio Estadual</t>
    </r>
  </si>
  <si>
    <t>Implantação do Boulevard Turístico da Praia do Centro</t>
  </si>
  <si>
    <t>Reforma e Recuperação das Quadras de Beach Tennis, Quadras de Futebol Society e Quadras de Tennis em Diversos Bairros do Município</t>
  </si>
  <si>
    <t>Execução de Drenagem, Canalização e Adequação de Vias - Jd Britânia - FINISA</t>
  </si>
  <si>
    <t>Complementação de Construção de Nucleo Esportivo - Pereque Mirim - FINISA</t>
  </si>
  <si>
    <t>Revitalização da Trilha de Acesso e do Farol do Morro da Prainha - Convênio Estadual</t>
  </si>
  <si>
    <t>Pavimentação, Recapeamento e Drenagem - Bairros: Travessão, Pereque Mirim e Pegorelli - Fase 01 - Finisa</t>
  </si>
  <si>
    <t>Construção De Unidades Habitacionais - Baln. Mar Azul</t>
  </si>
  <si>
    <t>Construção de Praça Esportiva e de Lazer - Perequê Mirim - Finisa</t>
  </si>
  <si>
    <t>Revitalização e Drenagem do Trecho da Av. Aristides Anísio dos Santos e Complementação Av. Brasilia - FINISA</t>
  </si>
  <si>
    <t>Estabilização da Foz do Rio Juqueriquerê, Através de Execução de Enrocamento de Pedras Lançadas no Mar, Incluindo Raiz e Ancoragem</t>
  </si>
  <si>
    <t>Construção do Centro Administrativo do Mirante do Camaroeiro</t>
  </si>
  <si>
    <t>181/22</t>
  </si>
  <si>
    <t>DL 4588/22</t>
  </si>
  <si>
    <t>Serviços de reformas de Unidades Educacionais</t>
  </si>
  <si>
    <t>CC 16/22</t>
  </si>
  <si>
    <t>248/22</t>
  </si>
  <si>
    <t>TP 08/22</t>
  </si>
  <si>
    <t xml:space="preserve">168/22 </t>
  </si>
  <si>
    <t>TP 11/22</t>
  </si>
  <si>
    <t xml:space="preserve">253/22 </t>
  </si>
  <si>
    <t>CP 07/22</t>
  </si>
  <si>
    <t xml:space="preserve">240/22 </t>
  </si>
  <si>
    <t>CP 10/22</t>
  </si>
  <si>
    <t xml:space="preserve">252/22 </t>
  </si>
  <si>
    <t>INFRAESTRUTURA URBANA EM DIVERSOS BAIRROS DO MUNICÍPIO</t>
  </si>
  <si>
    <t>CP 12/22</t>
  </si>
  <si>
    <t xml:space="preserve">175/22 </t>
  </si>
  <si>
    <t>CC 20/22</t>
  </si>
  <si>
    <t>260/22</t>
  </si>
  <si>
    <t>Instalação de Mármore e Granito em Bancadas e Divisórias para Finalização da CEI Golfinho</t>
  </si>
  <si>
    <t>Reforma do Pier do Massaguaçú</t>
  </si>
  <si>
    <t>Pavimentação e Drenagem em Diversas Ruas dos Bairros Travessão, Pereque Mirim e Vapapesca (Alta Tensão) –  Fase 02</t>
  </si>
  <si>
    <t>Infraestrutura Urbana em Diversos Bairros do Município - Fase 3</t>
  </si>
  <si>
    <t>Infraestrutura para Adequações e Instalações de Prevenção e Proteção Contra Incêndio nas Edificações das Unidades da Educação e Prédios Próprios Municipais- FINISA</t>
  </si>
  <si>
    <t>KTZ CONSTRUTORA EIRELI, CNPJ/MF nº 43.486.775/0001-21</t>
  </si>
  <si>
    <t>ALCÂNTARA &amp; DUARTE ARQUITETURA LTDA ME, CNPJ/MF nº 19.314.920/0001-02</t>
  </si>
  <si>
    <t>RR CONSTRUÇÕES E MATERIAIS DE CONSTRUÇÃO UNIPESSOAL LTDA, CNPJ nº 18.835.435/0001-11</t>
  </si>
  <si>
    <t>COMPEC GALASSO ENGENHARIA E CONSTRUÇÕES LTDA, CNPJ/MF nº 09.033.330/0001-58</t>
  </si>
  <si>
    <t>HABILTECH ENGENHARIA LTDA, CNPJ/MF nº 33.872.983/0001-05</t>
  </si>
  <si>
    <t>OFK ENGENHARIA EIRELI, CNPJ nº 10.596.045/0001-24</t>
  </si>
  <si>
    <t>J. R. CONSTRUTORA E TERRAPLANAGEM LTDA, CNPJ nº 01.963.124/0001-35</t>
  </si>
  <si>
    <t>PALÁCIO CONSTRUÇÕES LTDA, CNPJ nº 01.321.433/0001-01</t>
  </si>
  <si>
    <t>IVANTUIR BARBOSA PINTO, CNPJ nº 24.894.301/0001-74</t>
  </si>
  <si>
    <t>HEBROM CONSTRUÇÕES LTDA, CNPJ nº 04.941.945/0001-69</t>
  </si>
  <si>
    <t>HABILTECH ENGENHARIA LTDA, CNPJ nº 33.872.983/0001-05</t>
  </si>
  <si>
    <t>J. R. CONSTRUTORA E TERRAPLANAGEM LTDA,  CNPJ/MF nº 01.963.124/0001/35</t>
  </si>
  <si>
    <t>SOLOVIA ENGENHARIA E CONSTRUÇÕES, CNPJ nº 08.806.914/0001-56</t>
  </si>
  <si>
    <t>JP CONSTRUTORA, EMPREENDIMENTOS IMOBILIÁRIOS E PARTICIPAÇÕES LTDA, CNPJ nº 15.684.472/0001-88</t>
  </si>
  <si>
    <t>JB CONSTRUÇÕES E EMPREENDIMENTOS EIRELI, CNPJ nº 00.688.529/0001-40</t>
  </si>
  <si>
    <t>EGEO ENGENHARIA E SOLUÇÕES AMBIENTAIS LTDA, CNPJ nº 02.841.119/0001-12</t>
  </si>
  <si>
    <t>CONSÓRCIO RIO JUQUERIQUERÊ                                          CNPJ/MF nº 46.064.171/0001-85</t>
  </si>
  <si>
    <t>HEBROM CONSTRUÇÕES LTDA, CNPJ/MF nº 04.941.945/0001-69,</t>
  </si>
  <si>
    <t>REFAPY CONSTRUTORA EIRELI ME, CNPJ/MF nº 22.122.330/0001-92</t>
  </si>
  <si>
    <t>CC 21/22</t>
  </si>
  <si>
    <t>CC 23/22</t>
  </si>
  <si>
    <t>269/22</t>
  </si>
  <si>
    <t>311/22</t>
  </si>
  <si>
    <t>FLÁVIA FRÚGOLI RAMOS EIRELI - CNPJ/MF sob nº 25.184.982/0001-40</t>
  </si>
  <si>
    <t>TP 09/22</t>
  </si>
  <si>
    <t>182/22</t>
  </si>
  <si>
    <t>TP 12/22</t>
  </si>
  <si>
    <t>286/22</t>
  </si>
  <si>
    <t>TCL CONSTRUÇÕES E LOCAÇÕES LTDA EPP CNPJ/MF sob n.º 09.174.349/0001-14</t>
  </si>
  <si>
    <t>AVC FIRE INSTALAÇÃO E VENDA DE EQUIPAMENTOS EIRELI CNPJ/MF sob nº 37.134.629/0001-34</t>
  </si>
  <si>
    <t>CP 06/22</t>
  </si>
  <si>
    <t>40/23</t>
  </si>
  <si>
    <t>Infraestrutura de pavimentação em diversas ruas - Golfinho</t>
  </si>
  <si>
    <t>CP 13/22</t>
  </si>
  <si>
    <t>41/23</t>
  </si>
  <si>
    <t>Infraestrutura de pavimentação e drenagem - Golfinho</t>
  </si>
  <si>
    <r>
      <rPr>
        <b/>
        <sz val="32"/>
        <rFont val="Arial"/>
        <family val="2"/>
      </rPr>
      <t>PREFEITURA DA ESTÂNCIA BALNEÁRIA DE CARAGUATATUBA</t>
    </r>
    <r>
      <rPr>
        <b/>
        <sz val="36"/>
        <rFont val="Arial"/>
        <family val="2"/>
      </rPr>
      <t xml:space="preserve">
</t>
    </r>
    <r>
      <rPr>
        <b/>
        <sz val="26"/>
        <rFont val="Arial"/>
        <family val="2"/>
      </rPr>
      <t>ESTADO DE SÃO PAULO</t>
    </r>
  </si>
  <si>
    <t>CC 01/23</t>
  </si>
  <si>
    <t>CC 02/23</t>
  </si>
  <si>
    <t>Reforma da Praça de Lazer - bairro Porto Novo - CONVENIO ESTATUAL</t>
  </si>
  <si>
    <t>Construção da Praça de Lazer - bairro Recanto do Sol - CONVENIO ESTADUAL</t>
  </si>
  <si>
    <t xml:space="preserve"> 09/03/2023</t>
  </si>
  <si>
    <t xml:space="preserve"> 13/03/2023</t>
  </si>
  <si>
    <t>PP 64/22</t>
  </si>
  <si>
    <t>PP 65/22</t>
  </si>
  <si>
    <t>PP 66/22</t>
  </si>
  <si>
    <t>RP de Reforma - SEDUC</t>
  </si>
  <si>
    <t>RP de Reforma - SAÙDE</t>
  </si>
  <si>
    <t>RP de Reforma - ESPORTES E PRÓPRIOS PÚBLICOS</t>
  </si>
  <si>
    <t>BANDEIRA COMERCIO E SERVIÇOS DE LOCAÇÃO DE EQUIPAMENTOS ELETRÔNICOS LTDA, 
 CNPJ/MF sob nº 19.842.108/0001-50</t>
  </si>
  <si>
    <t>66/23</t>
  </si>
  <si>
    <t>69/23</t>
  </si>
  <si>
    <t>SANEEL SERVIÇOS TERCERIZADOS LTDA, CNPJ/MF sob nº 42.956.991/0001-20</t>
  </si>
  <si>
    <t>CONSTRUMEDICI ENGENHARIA E COMÉRCIO LTDA, CNPJ nº 46.044.392/0001-91</t>
  </si>
  <si>
    <t>199/22</t>
  </si>
  <si>
    <t>200/22</t>
  </si>
  <si>
    <t>CONSTRUTORA PROGREDIOR LTDA, CNPJ nº 59.838.989/0001-10</t>
  </si>
  <si>
    <t>201/22</t>
  </si>
  <si>
    <t>PARALISADA</t>
  </si>
  <si>
    <t>obra concluída</t>
  </si>
  <si>
    <t>TP 01/22</t>
  </si>
  <si>
    <t>Finalização da Construção da EMEF -Getuba</t>
  </si>
  <si>
    <t>69/22</t>
  </si>
  <si>
    <t>Obra concluíuda e escola entregue a população</t>
  </si>
  <si>
    <t>Construção de Salão Multiuso no Campo Fortaleza - bairro Travessão</t>
  </si>
  <si>
    <t>MRS CONSTRUTORA</t>
  </si>
  <si>
    <t>104/23</t>
  </si>
  <si>
    <t>CC 11/23</t>
  </si>
  <si>
    <t>TP 03/23</t>
  </si>
  <si>
    <t>103/23</t>
  </si>
  <si>
    <t>Infraestrutura de Ciclovia na Região Norte no Municipio - CONVENIO ESTADUAL</t>
  </si>
  <si>
    <t>M.C.ENGENHARIA</t>
  </si>
  <si>
    <t>TP 04/23</t>
  </si>
  <si>
    <t xml:space="preserve">TECPAR </t>
  </si>
  <si>
    <t>Pavimentação nas Regiões Central e Norte no Município - CONVENIO FEDERAL</t>
  </si>
  <si>
    <t>TP 05/23</t>
  </si>
  <si>
    <t>112/23</t>
  </si>
  <si>
    <t>Pavimentação em diversas ruas da Região Norte no Municipio - CONVENIO FEDERAL</t>
  </si>
  <si>
    <t>R.S. RAZUK</t>
  </si>
  <si>
    <t>TP 06/23</t>
  </si>
  <si>
    <t>106/23</t>
  </si>
  <si>
    <t>CONTRATO REINCID</t>
  </si>
  <si>
    <t>EM PROCESSO DE FORMALIZAÇÃO PARA FINS DE RESCISÃO DE CONTRATO</t>
  </si>
  <si>
    <t>CC 04/23</t>
  </si>
  <si>
    <t>71/23</t>
  </si>
  <si>
    <t>ARAUCARIA SERVIÇOS DA CONSTRUÇÃO CIVIL LTDA</t>
  </si>
  <si>
    <t>TOTAL</t>
  </si>
  <si>
    <t>AGUARDANDO ANÁLISE PROC. LICITATÓRIO PELO ESTADO</t>
  </si>
  <si>
    <t>CONV.</t>
  </si>
  <si>
    <t>PREF.</t>
  </si>
  <si>
    <t>CC 05/23</t>
  </si>
  <si>
    <t>LECOPAV CONSTRUÇÃO E ENGENHARIA LTDA</t>
  </si>
  <si>
    <t>-</t>
  </si>
  <si>
    <t>A INICIAR</t>
  </si>
  <si>
    <t>CC 06/23</t>
  </si>
  <si>
    <t>CC 07/23</t>
  </si>
  <si>
    <t>ARAÚJO CONSTRUÇÕES</t>
  </si>
  <si>
    <t>CC 09/23</t>
  </si>
  <si>
    <t>91/23</t>
  </si>
  <si>
    <t>EM ANDAMENTO</t>
  </si>
  <si>
    <t>CC 10/23</t>
  </si>
  <si>
    <t>96/23</t>
  </si>
  <si>
    <t>TRENNA CONSTRUÇÕES LTDA</t>
  </si>
  <si>
    <t>101/23</t>
  </si>
  <si>
    <t>99/23</t>
  </si>
  <si>
    <t>102/23</t>
  </si>
  <si>
    <t>OBRAS CONCLUÍDA</t>
  </si>
  <si>
    <t>OBRAS CONCLUÍDAS</t>
  </si>
  <si>
    <t>OBRA CONCLUÍDA</t>
  </si>
  <si>
    <t>PREFEITURA DA ESTÂNCIA BALNEÁRIA DE CARAGUATATUBA
ESTADO DE SÃO PAULO</t>
  </si>
  <si>
    <r>
      <t>CONSTRUTORA PROGREDIOR LTDA</t>
    </r>
    <r>
      <rPr>
        <sz val="20"/>
        <color theme="1"/>
        <rFont val="Arial"/>
        <family val="2"/>
      </rPr>
      <t>, inscrita no CNPJ nº 59.838.989/0001-10</t>
    </r>
  </si>
  <si>
    <t>Pavimentação Asfáltica na Região Sul do Município - CONVENIO FEDERAL</t>
  </si>
  <si>
    <t>JB CONSTRUÇÕES E EMPREENDIMENTOS EIRELI,  CNPJ nº 00.688.529/0001-40</t>
  </si>
  <si>
    <t>87/22</t>
  </si>
  <si>
    <t>105/23</t>
  </si>
  <si>
    <t>10/22</t>
  </si>
  <si>
    <t xml:space="preserve">Reforma e Afequação para sala de multimídia na SEDUC - Bairro Indáia </t>
  </si>
  <si>
    <t>Ececução de base de concreto para instalação de academia ao ar livre em diversos locais do município</t>
  </si>
  <si>
    <t>Infraestrutura de pavimentação e drenagem - Bairro Pontal Santa Marina</t>
  </si>
  <si>
    <t>Reforma em prédio para unidade de Educação Infantil CEI Estrela Dálva - JD.  Califórnia</t>
  </si>
  <si>
    <t>Infraestrutura no Morro Santo Antônio</t>
  </si>
  <si>
    <t>Execução de muros e reparos em guarda corpos em diversos locais do município</t>
  </si>
  <si>
    <t>Reforma e ampliação do canil e gatil - JD. Britânia</t>
  </si>
  <si>
    <t>Reforma de cobertura e proteção térmica e acústiva - ginásio cide Casa Branca</t>
  </si>
  <si>
    <t>Infraestrutura de reforma de ciclovia - Cidade Jardim - Convênio Estadual</t>
  </si>
  <si>
    <t>Terraplanagem, contenção e drenagem no Morro da Prainha</t>
  </si>
  <si>
    <t>Reforma da praça de lazer - Reforma da praça de lazer - Bairro Pereque Mirim</t>
  </si>
  <si>
    <t>Infraestrutura elétrica em diversos ginásios do município</t>
  </si>
  <si>
    <t>Pavimentação de diversas ruas da região norte do município de Caraguatatuba/SP</t>
  </si>
</sst>
</file>

<file path=xl/styles.xml><?xml version="1.0" encoding="utf-8"?>
<styleSheet xmlns="http://schemas.openxmlformats.org/spreadsheetml/2006/main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  <numFmt numFmtId="167" formatCode="&quot;R$&quot;\ #,##0.00"/>
    <numFmt numFmtId="168" formatCode="_-* #,##0_-;\-* #,##0_-;_-* &quot;-&quot;??_-;_-@_-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sz val="20"/>
      <name val="Cambria"/>
      <family val="1"/>
      <scheme val="major"/>
    </font>
    <font>
      <b/>
      <sz val="36"/>
      <name val="Arial"/>
      <family val="2"/>
    </font>
    <font>
      <b/>
      <sz val="32"/>
      <name val="Arial"/>
      <family val="2"/>
    </font>
    <font>
      <b/>
      <sz val="26"/>
      <name val="Arial"/>
      <family val="2"/>
    </font>
    <font>
      <sz val="36"/>
      <name val="Cambria"/>
      <family val="1"/>
      <scheme val="major"/>
    </font>
    <font>
      <sz val="11"/>
      <name val="Calibri"/>
      <family val="2"/>
      <scheme val="minor"/>
    </font>
    <font>
      <sz val="20"/>
      <color rgb="FFFF0000"/>
      <name val="Cambria"/>
      <family val="1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54">
    <xf numFmtId="0" fontId="0" fillId="0" borderId="0" xfId="0"/>
    <xf numFmtId="0" fontId="25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4" fontId="27" fillId="0" borderId="14" xfId="0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9" fontId="26" fillId="0" borderId="10" xfId="44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/>
    </xf>
    <xf numFmtId="14" fontId="27" fillId="0" borderId="0" xfId="0" applyNumberFormat="1" applyFont="1" applyFill="1" applyAlignment="1">
      <alignment horizontal="center" vertical="center" wrapText="1"/>
    </xf>
    <xf numFmtId="14" fontId="27" fillId="0" borderId="0" xfId="0" applyNumberFormat="1" applyFont="1" applyFill="1" applyAlignment="1">
      <alignment horizontal="center" vertical="center"/>
    </xf>
    <xf numFmtId="9" fontId="27" fillId="0" borderId="0" xfId="44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9" fontId="27" fillId="0" borderId="10" xfId="44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/>
    </xf>
    <xf numFmtId="44" fontId="26" fillId="0" borderId="10" xfId="45" applyFont="1" applyFill="1" applyBorder="1" applyAlignment="1">
      <alignment horizontal="center" vertical="center" wrapText="1"/>
    </xf>
    <xf numFmtId="44" fontId="27" fillId="0" borderId="0" xfId="45" applyFont="1" applyFill="1" applyAlignment="1">
      <alignment horizontal="center" vertical="center"/>
    </xf>
    <xf numFmtId="0" fontId="0" fillId="2" borderId="10" xfId="0" applyFill="1" applyBorder="1" applyAlignment="1">
      <alignment vertical="center" wrapText="1"/>
    </xf>
    <xf numFmtId="4" fontId="27" fillId="2" borderId="14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14" fontId="24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49" fontId="27" fillId="2" borderId="10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0" borderId="16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164" fontId="27" fillId="2" borderId="10" xfId="0" applyNumberFormat="1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 wrapText="1"/>
    </xf>
    <xf numFmtId="4" fontId="27" fillId="2" borderId="10" xfId="0" applyNumberFormat="1" applyFont="1" applyFill="1" applyBorder="1" applyAlignment="1">
      <alignment horizontal="center" vertical="center" wrapText="1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14" fontId="27" fillId="2" borderId="10" xfId="0" applyNumberFormat="1" applyFont="1" applyFill="1" applyBorder="1" applyAlignment="1">
      <alignment horizontal="center" vertical="center"/>
    </xf>
    <xf numFmtId="0" fontId="27" fillId="0" borderId="10" xfId="0" applyNumberFormat="1" applyFont="1" applyFill="1" applyBorder="1" applyAlignment="1">
      <alignment horizontal="center" vertical="center" wrapText="1"/>
    </xf>
    <xf numFmtId="0" fontId="27" fillId="0" borderId="11" xfId="0" applyNumberFormat="1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vertical="center" wrapText="1"/>
    </xf>
    <xf numFmtId="0" fontId="36" fillId="2" borderId="10" xfId="0" applyFont="1" applyFill="1" applyBorder="1" applyAlignment="1">
      <alignment vertical="center" wrapText="1"/>
    </xf>
    <xf numFmtId="14" fontId="27" fillId="2" borderId="0" xfId="0" applyNumberFormat="1" applyFont="1" applyFill="1" applyAlignment="1">
      <alignment horizontal="center" vertical="center" wrapText="1"/>
    </xf>
    <xf numFmtId="0" fontId="30" fillId="2" borderId="0" xfId="0" applyFont="1" applyFill="1"/>
    <xf numFmtId="0" fontId="27" fillId="2" borderId="14" xfId="0" applyFont="1" applyFill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horizontal="left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31" fillId="2" borderId="17" xfId="0" applyFont="1" applyFill="1" applyBorder="1" applyAlignment="1">
      <alignment horizontal="center" vertical="center" wrapText="1"/>
    </xf>
    <xf numFmtId="4" fontId="31" fillId="2" borderId="17" xfId="0" applyNumberFormat="1" applyFont="1" applyFill="1" applyBorder="1" applyAlignment="1">
      <alignment horizontal="center" vertical="center" wrapText="1"/>
    </xf>
    <xf numFmtId="4" fontId="31" fillId="2" borderId="17" xfId="0" applyNumberFormat="1" applyFont="1" applyFill="1" applyBorder="1" applyAlignment="1">
      <alignment horizontal="center" vertical="center"/>
    </xf>
    <xf numFmtId="167" fontId="21" fillId="2" borderId="17" xfId="0" applyNumberFormat="1" applyFont="1" applyFill="1" applyBorder="1" applyAlignment="1">
      <alignment horizontal="center" vertical="center"/>
    </xf>
    <xf numFmtId="168" fontId="31" fillId="2" borderId="17" xfId="46" applyNumberFormat="1" applyFont="1" applyFill="1" applyBorder="1" applyAlignment="1">
      <alignment horizontal="center" vertical="center"/>
    </xf>
    <xf numFmtId="44" fontId="37" fillId="2" borderId="17" xfId="45" applyFont="1" applyFill="1" applyBorder="1" applyAlignment="1">
      <alignment horizontal="center" vertical="center"/>
    </xf>
    <xf numFmtId="168" fontId="37" fillId="2" borderId="17" xfId="46" applyNumberFormat="1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 wrapText="1"/>
    </xf>
    <xf numFmtId="4" fontId="31" fillId="2" borderId="10" xfId="0" applyNumberFormat="1" applyFont="1" applyFill="1" applyBorder="1" applyAlignment="1">
      <alignment horizontal="center" vertical="center" wrapText="1"/>
    </xf>
    <xf numFmtId="4" fontId="31" fillId="2" borderId="10" xfId="0" applyNumberFormat="1" applyFont="1" applyFill="1" applyBorder="1" applyAlignment="1">
      <alignment horizontal="center" vertical="center"/>
    </xf>
    <xf numFmtId="167" fontId="21" fillId="2" borderId="10" xfId="0" applyNumberFormat="1" applyFont="1" applyFill="1" applyBorder="1" applyAlignment="1">
      <alignment horizontal="center" vertical="center"/>
    </xf>
    <xf numFmtId="168" fontId="31" fillId="2" borderId="10" xfId="46" applyNumberFormat="1" applyFont="1" applyFill="1" applyBorder="1" applyAlignment="1">
      <alignment horizontal="center" vertical="center"/>
    </xf>
    <xf numFmtId="44" fontId="37" fillId="2" borderId="10" xfId="45" applyFont="1" applyFill="1" applyBorder="1" applyAlignment="1">
      <alignment horizontal="center" vertical="center"/>
    </xf>
    <xf numFmtId="168" fontId="37" fillId="2" borderId="10" xfId="46" applyNumberFormat="1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horizontal="center" vertical="center" wrapText="1"/>
    </xf>
    <xf numFmtId="4" fontId="31" fillId="2" borderId="22" xfId="0" applyNumberFormat="1" applyFont="1" applyFill="1" applyBorder="1" applyAlignment="1">
      <alignment horizontal="center" vertical="center" wrapText="1"/>
    </xf>
    <xf numFmtId="4" fontId="31" fillId="2" borderId="22" xfId="0" applyNumberFormat="1" applyFont="1" applyFill="1" applyBorder="1" applyAlignment="1">
      <alignment horizontal="center" vertical="center"/>
    </xf>
    <xf numFmtId="167" fontId="21" fillId="2" borderId="22" xfId="0" applyNumberFormat="1" applyFont="1" applyFill="1" applyBorder="1" applyAlignment="1">
      <alignment horizontal="center" vertical="center"/>
    </xf>
    <xf numFmtId="168" fontId="31" fillId="2" borderId="22" xfId="46" applyNumberFormat="1" applyFont="1" applyFill="1" applyBorder="1" applyAlignment="1">
      <alignment horizontal="center" vertical="center"/>
    </xf>
    <xf numFmtId="44" fontId="37" fillId="2" borderId="22" xfId="45" applyFont="1" applyFill="1" applyBorder="1" applyAlignment="1">
      <alignment horizontal="center" vertical="center"/>
    </xf>
    <xf numFmtId="168" fontId="37" fillId="2" borderId="22" xfId="46" applyNumberFormat="1" applyFont="1" applyFill="1" applyBorder="1" applyAlignment="1">
      <alignment horizontal="center" vertical="center"/>
    </xf>
    <xf numFmtId="4" fontId="21" fillId="2" borderId="25" xfId="0" applyNumberFormat="1" applyFont="1" applyFill="1" applyBorder="1" applyAlignment="1">
      <alignment horizontal="center" vertical="center" wrapText="1"/>
    </xf>
    <xf numFmtId="0" fontId="31" fillId="2" borderId="25" xfId="0" applyFont="1" applyFill="1" applyBorder="1" applyAlignment="1">
      <alignment horizontal="center" vertical="center" wrapText="1"/>
    </xf>
    <xf numFmtId="44" fontId="31" fillId="2" borderId="25" xfId="45" applyFont="1" applyFill="1" applyBorder="1" applyAlignment="1">
      <alignment horizontal="center" vertical="center" wrapText="1"/>
    </xf>
    <xf numFmtId="4" fontId="31" fillId="2" borderId="25" xfId="0" applyNumberFormat="1" applyFont="1" applyFill="1" applyBorder="1" applyAlignment="1">
      <alignment horizontal="center" vertical="center" wrapText="1"/>
    </xf>
    <xf numFmtId="168" fontId="31" fillId="2" borderId="25" xfId="46" applyNumberFormat="1" applyFont="1" applyFill="1" applyBorder="1" applyAlignment="1">
      <alignment horizontal="center" vertical="center" wrapText="1"/>
    </xf>
    <xf numFmtId="44" fontId="37" fillId="2" borderId="25" xfId="45" applyFont="1" applyFill="1" applyBorder="1" applyAlignment="1">
      <alignment horizontal="center" vertical="center" wrapText="1"/>
    </xf>
    <xf numFmtId="168" fontId="37" fillId="2" borderId="25" xfId="46" applyNumberFormat="1" applyFont="1" applyFill="1" applyBorder="1" applyAlignment="1">
      <alignment horizontal="center" vertical="center" wrapText="1"/>
    </xf>
    <xf numFmtId="43" fontId="21" fillId="2" borderId="26" xfId="46" applyFont="1" applyFill="1" applyBorder="1" applyAlignment="1">
      <alignment horizontal="center" vertical="center"/>
    </xf>
    <xf numFmtId="0" fontId="27" fillId="2" borderId="0" xfId="0" applyFont="1" applyFill="1"/>
    <xf numFmtId="0" fontId="25" fillId="0" borderId="0" xfId="0" applyFont="1" applyFill="1" applyAlignment="1">
      <alignment horizontal="center" vertical="center"/>
    </xf>
    <xf numFmtId="44" fontId="24" fillId="0" borderId="10" xfId="45" applyFont="1" applyFill="1" applyBorder="1" applyAlignment="1">
      <alignment horizontal="center" vertical="center" wrapText="1"/>
    </xf>
    <xf numFmtId="17" fontId="27" fillId="0" borderId="10" xfId="0" applyNumberFormat="1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7" fillId="2" borderId="22" xfId="0" applyFont="1" applyFill="1" applyBorder="1" applyAlignment="1">
      <alignment horizontal="center" vertical="center" wrapText="1"/>
    </xf>
    <xf numFmtId="0" fontId="27" fillId="2" borderId="25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4" fillId="0" borderId="10" xfId="0" applyFont="1" applyBorder="1" applyAlignment="1">
      <alignment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center" vertical="center" wrapText="1"/>
    </xf>
    <xf numFmtId="4" fontId="31" fillId="0" borderId="17" xfId="0" applyNumberFormat="1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 wrapText="1"/>
    </xf>
    <xf numFmtId="167" fontId="21" fillId="0" borderId="17" xfId="45" applyNumberFormat="1" applyFont="1" applyFill="1" applyBorder="1" applyAlignment="1">
      <alignment horizontal="center" vertical="center" wrapText="1"/>
    </xf>
    <xf numFmtId="168" fontId="31" fillId="0" borderId="17" xfId="46" applyNumberFormat="1" applyFont="1" applyFill="1" applyBorder="1" applyAlignment="1">
      <alignment horizontal="center" vertical="center"/>
    </xf>
    <xf numFmtId="44" fontId="37" fillId="0" borderId="17" xfId="45" applyFont="1" applyFill="1" applyBorder="1" applyAlignment="1">
      <alignment horizontal="center" vertical="center"/>
    </xf>
    <xf numFmtId="168" fontId="37" fillId="0" borderId="17" xfId="46" applyNumberFormat="1" applyFont="1" applyFill="1" applyBorder="1" applyAlignment="1">
      <alignment horizontal="center" vertical="center"/>
    </xf>
    <xf numFmtId="4" fontId="31" fillId="0" borderId="17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164" fontId="24" fillId="0" borderId="10" xfId="0" applyNumberFormat="1" applyFont="1" applyFill="1" applyBorder="1" applyAlignment="1">
      <alignment horizontal="center" vertical="center"/>
    </xf>
    <xf numFmtId="4" fontId="21" fillId="0" borderId="10" xfId="0" applyNumberFormat="1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 wrapText="1"/>
    </xf>
    <xf numFmtId="167" fontId="21" fillId="0" borderId="10" xfId="0" applyNumberFormat="1" applyFont="1" applyFill="1" applyBorder="1" applyAlignment="1">
      <alignment horizontal="center" vertical="center"/>
    </xf>
    <xf numFmtId="4" fontId="31" fillId="0" borderId="10" xfId="0" applyNumberFormat="1" applyFont="1" applyFill="1" applyBorder="1" applyAlignment="1">
      <alignment horizontal="center" vertical="center"/>
    </xf>
    <xf numFmtId="168" fontId="31" fillId="0" borderId="10" xfId="46" applyNumberFormat="1" applyFont="1" applyFill="1" applyBorder="1" applyAlignment="1">
      <alignment horizontal="center" vertical="center"/>
    </xf>
    <xf numFmtId="44" fontId="37" fillId="0" borderId="10" xfId="45" applyFont="1" applyFill="1" applyBorder="1" applyAlignment="1">
      <alignment horizontal="center" vertical="center"/>
    </xf>
    <xf numFmtId="168" fontId="37" fillId="0" borderId="10" xfId="46" applyNumberFormat="1" applyFont="1" applyFill="1" applyBorder="1" applyAlignment="1">
      <alignment horizontal="center" vertical="center"/>
    </xf>
    <xf numFmtId="4" fontId="31" fillId="0" borderId="10" xfId="0" applyNumberFormat="1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4" fontId="31" fillId="0" borderId="22" xfId="0" applyNumberFormat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 wrapText="1"/>
    </xf>
    <xf numFmtId="167" fontId="21" fillId="0" borderId="22" xfId="0" applyNumberFormat="1" applyFont="1" applyFill="1" applyBorder="1" applyAlignment="1">
      <alignment horizontal="center" vertical="center"/>
    </xf>
    <xf numFmtId="168" fontId="31" fillId="0" borderId="22" xfId="46" applyNumberFormat="1" applyFont="1" applyFill="1" applyBorder="1" applyAlignment="1">
      <alignment horizontal="center" vertical="center"/>
    </xf>
    <xf numFmtId="44" fontId="37" fillId="0" borderId="22" xfId="45" applyFont="1" applyFill="1" applyBorder="1" applyAlignment="1">
      <alignment horizontal="center" vertical="center"/>
    </xf>
    <xf numFmtId="168" fontId="37" fillId="0" borderId="22" xfId="46" applyNumberFormat="1" applyFont="1" applyFill="1" applyBorder="1" applyAlignment="1">
      <alignment horizontal="center" vertical="center"/>
    </xf>
    <xf numFmtId="4" fontId="31" fillId="0" borderId="2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9" fontId="27" fillId="0" borderId="0" xfId="44" applyFont="1" applyFill="1" applyAlignment="1">
      <alignment horizontal="center" vertical="center" wrapText="1"/>
    </xf>
    <xf numFmtId="0" fontId="27" fillId="0" borderId="10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center" vertical="center" wrapText="1"/>
    </xf>
    <xf numFmtId="44" fontId="28" fillId="0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14" fontId="27" fillId="0" borderId="10" xfId="0" applyNumberFormat="1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 wrapText="1"/>
    </xf>
    <xf numFmtId="4" fontId="28" fillId="0" borderId="10" xfId="0" applyNumberFormat="1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center" vertical="center" wrapText="1"/>
    </xf>
    <xf numFmtId="166" fontId="27" fillId="0" borderId="10" xfId="45" quotePrefix="1" applyNumberFormat="1" applyFont="1" applyFill="1" applyBorder="1" applyAlignment="1">
      <alignment horizontal="center" vertical="center" wrapText="1"/>
    </xf>
    <xf numFmtId="166" fontId="24" fillId="0" borderId="10" xfId="45" quotePrefix="1" applyNumberFormat="1" applyFont="1" applyFill="1" applyBorder="1" applyAlignment="1">
      <alignment horizontal="center" vertical="center" wrapText="1"/>
    </xf>
    <xf numFmtId="0" fontId="24" fillId="0" borderId="10" xfId="0" applyFont="1" applyFill="1" applyBorder="1"/>
    <xf numFmtId="0" fontId="24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14" fontId="28" fillId="0" borderId="10" xfId="0" applyNumberFormat="1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vertical="center" wrapText="1"/>
    </xf>
    <xf numFmtId="164" fontId="24" fillId="0" borderId="10" xfId="0" applyNumberFormat="1" applyFont="1" applyFill="1" applyBorder="1" applyAlignment="1">
      <alignment horizontal="center" vertical="center"/>
    </xf>
    <xf numFmtId="44" fontId="31" fillId="0" borderId="18" xfId="45" applyFont="1" applyFill="1" applyBorder="1" applyAlignment="1">
      <alignment horizontal="center" vertical="center"/>
    </xf>
    <xf numFmtId="44" fontId="31" fillId="0" borderId="20" xfId="45" applyFont="1" applyFill="1" applyBorder="1" applyAlignment="1">
      <alignment horizontal="center" vertical="center"/>
    </xf>
    <xf numFmtId="44" fontId="31" fillId="0" borderId="23" xfId="45" applyFont="1" applyFill="1" applyBorder="1" applyAlignment="1">
      <alignment horizontal="center" vertical="center"/>
    </xf>
    <xf numFmtId="43" fontId="21" fillId="0" borderId="19" xfId="46" applyFont="1" applyFill="1" applyBorder="1" applyAlignment="1">
      <alignment horizontal="center" vertical="center" wrapText="1"/>
    </xf>
    <xf numFmtId="43" fontId="21" fillId="0" borderId="21" xfId="46" applyFont="1" applyFill="1" applyBorder="1" applyAlignment="1">
      <alignment horizontal="center" vertical="center" wrapText="1"/>
    </xf>
    <xf numFmtId="43" fontId="21" fillId="0" borderId="24" xfId="46" applyFont="1" applyFill="1" applyBorder="1" applyAlignment="1">
      <alignment horizontal="center" vertical="center" wrapText="1"/>
    </xf>
    <xf numFmtId="44" fontId="31" fillId="2" borderId="18" xfId="45" applyFont="1" applyFill="1" applyBorder="1" applyAlignment="1">
      <alignment horizontal="center" vertical="center"/>
    </xf>
    <xf numFmtId="44" fontId="31" fillId="2" borderId="20" xfId="45" applyFont="1" applyFill="1" applyBorder="1" applyAlignment="1">
      <alignment horizontal="center" vertical="center"/>
    </xf>
    <xf numFmtId="44" fontId="31" fillId="2" borderId="23" xfId="45" applyFont="1" applyFill="1" applyBorder="1" applyAlignment="1">
      <alignment horizontal="center" vertical="center"/>
    </xf>
    <xf numFmtId="43" fontId="21" fillId="2" borderId="19" xfId="46" applyFont="1" applyFill="1" applyBorder="1" applyAlignment="1">
      <alignment horizontal="center" vertical="center"/>
    </xf>
    <xf numFmtId="43" fontId="21" fillId="2" borderId="21" xfId="46" applyFont="1" applyFill="1" applyBorder="1" applyAlignment="1">
      <alignment horizontal="center" vertical="center"/>
    </xf>
    <xf numFmtId="43" fontId="21" fillId="2" borderId="24" xfId="46" applyFont="1" applyFill="1" applyBorder="1" applyAlignment="1">
      <alignment horizontal="center" vertical="center"/>
    </xf>
    <xf numFmtId="44" fontId="24" fillId="0" borderId="10" xfId="45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horizontal="center" vertical="center" wrapText="1"/>
    </xf>
    <xf numFmtId="0" fontId="35" fillId="2" borderId="15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44" fontId="24" fillId="0" borderId="27" xfId="45" applyFont="1" applyFill="1" applyBorder="1" applyAlignment="1">
      <alignment horizontal="center" vertical="center" wrapText="1"/>
    </xf>
    <xf numFmtId="44" fontId="24" fillId="0" borderId="14" xfId="45" applyFont="1" applyFill="1" applyBorder="1" applyAlignment="1">
      <alignment horizontal="center" vertical="center"/>
    </xf>
    <xf numFmtId="44" fontId="24" fillId="0" borderId="28" xfId="45" applyFont="1" applyFill="1" applyBorder="1" applyAlignment="1">
      <alignment horizontal="center" vertical="center"/>
    </xf>
    <xf numFmtId="44" fontId="24" fillId="2" borderId="29" xfId="45" applyFont="1" applyFill="1" applyBorder="1" applyAlignment="1">
      <alignment horizontal="center" vertical="center"/>
    </xf>
    <xf numFmtId="44" fontId="24" fillId="2" borderId="30" xfId="45" applyFont="1" applyFill="1" applyBorder="1" applyAlignment="1">
      <alignment horizontal="center" vertical="center"/>
    </xf>
    <xf numFmtId="44" fontId="24" fillId="2" borderId="31" xfId="45" applyFont="1" applyFill="1" applyBorder="1" applyAlignment="1">
      <alignment horizontal="center" vertical="center"/>
    </xf>
    <xf numFmtId="44" fontId="24" fillId="2" borderId="32" xfId="45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9" fontId="26" fillId="0" borderId="34" xfId="44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9" fontId="27" fillId="0" borderId="34" xfId="44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 wrapText="1"/>
    </xf>
    <xf numFmtId="9" fontId="24" fillId="0" borderId="34" xfId="0" applyNumberFormat="1" applyFont="1" applyFill="1" applyBorder="1" applyAlignment="1">
      <alignment horizontal="center" vertical="center"/>
    </xf>
    <xf numFmtId="9" fontId="24" fillId="0" borderId="34" xfId="0" applyNumberFormat="1" applyFont="1" applyFill="1" applyBorder="1" applyAlignment="1">
      <alignment horizontal="center" vertical="center"/>
    </xf>
    <xf numFmtId="9" fontId="27" fillId="0" borderId="34" xfId="44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9" fontId="27" fillId="0" borderId="34" xfId="44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/>
    </xf>
    <xf numFmtId="0" fontId="25" fillId="0" borderId="35" xfId="0" applyFont="1" applyFill="1" applyBorder="1"/>
    <xf numFmtId="0" fontId="24" fillId="0" borderId="22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/>
    </xf>
    <xf numFmtId="0" fontId="24" fillId="0" borderId="22" xfId="0" applyNumberFormat="1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vertical="center" wrapText="1"/>
    </xf>
    <xf numFmtId="4" fontId="24" fillId="0" borderId="22" xfId="0" applyNumberFormat="1" applyFont="1" applyFill="1" applyBorder="1" applyAlignment="1">
      <alignment horizontal="center" vertical="center" wrapText="1"/>
    </xf>
    <xf numFmtId="14" fontId="28" fillId="0" borderId="22" xfId="0" applyNumberFormat="1" applyFont="1" applyFill="1" applyBorder="1" applyAlignment="1">
      <alignment horizontal="center" vertical="center" wrapText="1"/>
    </xf>
    <xf numFmtId="14" fontId="27" fillId="0" borderId="22" xfId="0" applyNumberFormat="1" applyFont="1" applyFill="1" applyBorder="1" applyAlignment="1">
      <alignment horizontal="center" vertical="center"/>
    </xf>
    <xf numFmtId="164" fontId="27" fillId="0" borderId="22" xfId="0" applyNumberFormat="1" applyFont="1" applyFill="1" applyBorder="1" applyAlignment="1">
      <alignment horizontal="center" vertical="center"/>
    </xf>
    <xf numFmtId="44" fontId="28" fillId="0" borderId="22" xfId="0" applyNumberFormat="1" applyFont="1" applyFill="1" applyBorder="1" applyAlignment="1">
      <alignment horizontal="center" vertical="center" wrapText="1"/>
    </xf>
    <xf numFmtId="9" fontId="27" fillId="0" borderId="36" xfId="44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6" fillId="2" borderId="40" xfId="0" applyFont="1" applyFill="1" applyBorder="1" applyAlignment="1">
      <alignment horizontal="center" vertical="center" wrapText="1"/>
    </xf>
    <xf numFmtId="0" fontId="27" fillId="2" borderId="25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</cellXfs>
  <cellStyles count="47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Separador de milhares" xfId="46" builtinId="3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FF66"/>
      <color rgb="FF8AE28A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09825" y="266699"/>
          <a:ext cx="2494492" cy="1685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266699"/>
          <a:ext cx="2494492" cy="1685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67"/>
  <sheetViews>
    <sheetView tabSelected="1" topLeftCell="D7" zoomScaleNormal="100" zoomScaleSheetLayoutView="39" workbookViewId="0">
      <selection sqref="A1:O1"/>
    </sheetView>
  </sheetViews>
  <sheetFormatPr defaultRowHeight="90" customHeight="1"/>
  <cols>
    <col min="1" max="1" width="8.28515625" style="11" hidden="1" customWidth="1"/>
    <col min="2" max="2" width="20" style="11" hidden="1" customWidth="1"/>
    <col min="3" max="3" width="30.140625" style="12" hidden="1" customWidth="1"/>
    <col min="4" max="4" width="30.85546875" style="13" customWidth="1"/>
    <col min="5" max="5" width="28.140625" style="13" hidden="1" customWidth="1"/>
    <col min="6" max="6" width="26.42578125" style="13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4" customWidth="1"/>
    <col min="11" max="11" width="34" style="30" customWidth="1"/>
    <col min="12" max="12" width="37.85546875" style="30" customWidth="1"/>
    <col min="13" max="13" width="30.7109375" style="30" hidden="1" customWidth="1"/>
    <col min="14" max="14" width="36.7109375" style="44" customWidth="1"/>
    <col min="15" max="15" width="36.7109375" style="31" customWidth="1"/>
    <col min="16" max="16" width="9.140625" style="32"/>
    <col min="17" max="17" width="25.85546875" style="32" bestFit="1" customWidth="1"/>
    <col min="18" max="18" width="22.28515625" style="15" bestFit="1" customWidth="1"/>
    <col min="19" max="29" width="9.140625" style="15"/>
    <col min="30" max="16384" width="9.140625" style="16"/>
  </cols>
  <sheetData>
    <row r="1" spans="1:44" s="81" customFormat="1" ht="162.75" customHeight="1" thickBot="1">
      <c r="A1" s="251" t="s">
        <v>213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3"/>
      <c r="P1" s="131"/>
      <c r="Q1" s="131"/>
    </row>
    <row r="2" spans="1:44" s="10" customFormat="1" ht="83.25" customHeight="1">
      <c r="A2" s="247"/>
      <c r="B2" s="248"/>
      <c r="C2" s="248"/>
      <c r="D2" s="249" t="s">
        <v>6</v>
      </c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50"/>
      <c r="P2" s="132"/>
      <c r="Q2" s="132"/>
    </row>
    <row r="3" spans="1:44" s="8" customFormat="1" ht="116.25" customHeight="1">
      <c r="A3" s="224"/>
      <c r="B3" s="1" t="s">
        <v>4</v>
      </c>
      <c r="C3" s="1" t="s">
        <v>5</v>
      </c>
      <c r="D3" s="139" t="s">
        <v>9</v>
      </c>
      <c r="E3" s="139" t="s">
        <v>3</v>
      </c>
      <c r="F3" s="139" t="s">
        <v>2</v>
      </c>
      <c r="G3" s="176" t="s">
        <v>25</v>
      </c>
      <c r="H3" s="177"/>
      <c r="I3" s="1" t="s">
        <v>1</v>
      </c>
      <c r="J3" s="139" t="s">
        <v>26</v>
      </c>
      <c r="K3" s="23" t="s">
        <v>27</v>
      </c>
      <c r="L3" s="23" t="s">
        <v>29</v>
      </c>
      <c r="M3" s="23" t="s">
        <v>2</v>
      </c>
      <c r="N3" s="43" t="s">
        <v>0</v>
      </c>
      <c r="O3" s="225" t="s">
        <v>28</v>
      </c>
      <c r="P3" s="25"/>
      <c r="Q3" s="25"/>
    </row>
    <row r="4" spans="1:44" s="4" customFormat="1" ht="106.5" customHeight="1">
      <c r="A4" s="226"/>
      <c r="B4" s="151"/>
      <c r="C4" s="151"/>
      <c r="D4" s="22" t="s">
        <v>51</v>
      </c>
      <c r="E4" s="22"/>
      <c r="F4" s="22" t="s">
        <v>53</v>
      </c>
      <c r="G4" s="178" t="s">
        <v>62</v>
      </c>
      <c r="H4" s="177"/>
      <c r="I4" s="83"/>
      <c r="J4" s="151" t="s">
        <v>112</v>
      </c>
      <c r="K4" s="153">
        <v>44865</v>
      </c>
      <c r="L4" s="181">
        <v>45261</v>
      </c>
      <c r="M4" s="154"/>
      <c r="N4" s="182">
        <v>315809.34000000003</v>
      </c>
      <c r="O4" s="227">
        <v>0.55000000000000004</v>
      </c>
      <c r="P4" s="6"/>
      <c r="Q4" s="6"/>
    </row>
    <row r="5" spans="1:44" s="4" customFormat="1" ht="106.5" customHeight="1">
      <c r="A5" s="226"/>
      <c r="B5" s="151"/>
      <c r="C5" s="151"/>
      <c r="D5" s="22" t="s">
        <v>84</v>
      </c>
      <c r="E5" s="22"/>
      <c r="F5" s="22" t="s">
        <v>85</v>
      </c>
      <c r="G5" s="178" t="s">
        <v>100</v>
      </c>
      <c r="H5" s="177"/>
      <c r="I5" s="83"/>
      <c r="J5" s="151" t="s">
        <v>105</v>
      </c>
      <c r="K5" s="181">
        <v>44881</v>
      </c>
      <c r="L5" s="181">
        <v>45185</v>
      </c>
      <c r="M5" s="154"/>
      <c r="N5" s="182">
        <v>299000.65999999997</v>
      </c>
      <c r="O5" s="227">
        <v>0.98</v>
      </c>
      <c r="P5" s="6"/>
      <c r="Q5" s="6"/>
    </row>
    <row r="6" spans="1:44" s="4" customFormat="1" ht="106.5" customHeight="1">
      <c r="A6" s="226"/>
      <c r="B6" s="151"/>
      <c r="C6" s="151"/>
      <c r="D6" s="22" t="s">
        <v>123</v>
      </c>
      <c r="E6" s="22"/>
      <c r="F6" s="22" t="s">
        <v>125</v>
      </c>
      <c r="G6" s="175" t="s">
        <v>220</v>
      </c>
      <c r="H6" s="177"/>
      <c r="I6" s="83"/>
      <c r="J6" s="175" t="s">
        <v>133</v>
      </c>
      <c r="K6" s="180">
        <v>44900</v>
      </c>
      <c r="L6" s="180">
        <v>45201</v>
      </c>
      <c r="M6" s="154"/>
      <c r="N6" s="133">
        <v>316132.15000000002</v>
      </c>
      <c r="O6" s="227" t="s">
        <v>212</v>
      </c>
      <c r="P6" s="6"/>
      <c r="Q6" s="6"/>
    </row>
    <row r="7" spans="1:44" s="4" customFormat="1" ht="106.5" customHeight="1">
      <c r="A7" s="226"/>
      <c r="B7" s="151"/>
      <c r="C7" s="151"/>
      <c r="D7" s="22" t="s">
        <v>124</v>
      </c>
      <c r="E7" s="22"/>
      <c r="F7" s="22" t="s">
        <v>126</v>
      </c>
      <c r="G7" s="151" t="s">
        <v>221</v>
      </c>
      <c r="H7" s="177"/>
      <c r="I7" s="83"/>
      <c r="J7" s="175" t="s">
        <v>127</v>
      </c>
      <c r="K7" s="180">
        <v>44922</v>
      </c>
      <c r="L7" s="180">
        <f>K7+183</f>
        <v>45105</v>
      </c>
      <c r="M7" s="154"/>
      <c r="N7" s="133">
        <v>318622.69</v>
      </c>
      <c r="O7" s="227" t="s">
        <v>212</v>
      </c>
      <c r="P7" s="6"/>
      <c r="Q7" s="6"/>
    </row>
    <row r="8" spans="1:44" s="6" customFormat="1" ht="106.5" customHeight="1">
      <c r="A8" s="228"/>
      <c r="B8" s="175"/>
      <c r="C8" s="175"/>
      <c r="D8" s="76" t="s">
        <v>171</v>
      </c>
      <c r="E8" s="76"/>
      <c r="F8" s="134" t="s">
        <v>170</v>
      </c>
      <c r="G8" s="175" t="s">
        <v>168</v>
      </c>
      <c r="H8" s="174"/>
      <c r="I8" s="84"/>
      <c r="J8" s="175" t="s">
        <v>169</v>
      </c>
      <c r="K8" s="181">
        <v>45056</v>
      </c>
      <c r="L8" s="181">
        <v>45301</v>
      </c>
      <c r="M8" s="154"/>
      <c r="N8" s="182">
        <v>321845.94</v>
      </c>
      <c r="O8" s="227">
        <v>0.7</v>
      </c>
    </row>
    <row r="9" spans="1:44" s="4" customFormat="1" ht="106.5" customHeight="1">
      <c r="A9" s="226"/>
      <c r="B9" s="151"/>
      <c r="C9" s="151"/>
      <c r="D9" s="22" t="s">
        <v>141</v>
      </c>
      <c r="E9" s="22"/>
      <c r="F9" s="22" t="s">
        <v>154</v>
      </c>
      <c r="G9" s="178" t="s">
        <v>143</v>
      </c>
      <c r="H9" s="177"/>
      <c r="I9" s="83"/>
      <c r="J9" s="178" t="s">
        <v>153</v>
      </c>
      <c r="K9" s="190" t="s">
        <v>145</v>
      </c>
      <c r="L9" s="181">
        <v>45359</v>
      </c>
      <c r="M9" s="154"/>
      <c r="N9" s="179">
        <v>315406.84999999998</v>
      </c>
      <c r="O9" s="227">
        <v>0.6</v>
      </c>
      <c r="P9" s="6"/>
      <c r="Q9" s="6"/>
    </row>
    <row r="10" spans="1:44" s="56" customFormat="1" ht="105" customHeight="1" thickBot="1">
      <c r="A10" s="226"/>
      <c r="B10" s="151"/>
      <c r="C10" s="151"/>
      <c r="D10" s="22" t="s">
        <v>142</v>
      </c>
      <c r="E10" s="22"/>
      <c r="F10" s="22" t="s">
        <v>155</v>
      </c>
      <c r="G10" s="178" t="s">
        <v>144</v>
      </c>
      <c r="H10" s="177"/>
      <c r="I10" s="83"/>
      <c r="J10" s="178" t="s">
        <v>156</v>
      </c>
      <c r="K10" s="190" t="s">
        <v>146</v>
      </c>
      <c r="L10" s="181">
        <v>45363</v>
      </c>
      <c r="M10" s="154"/>
      <c r="N10" s="179">
        <v>284147.51</v>
      </c>
      <c r="O10" s="227">
        <v>0.01</v>
      </c>
      <c r="P10" s="57"/>
      <c r="Q10" s="57"/>
    </row>
    <row r="11" spans="1:44" s="101" customFormat="1" ht="39.950000000000003" customHeight="1">
      <c r="A11" s="228"/>
      <c r="B11" s="175"/>
      <c r="C11" s="174"/>
      <c r="D11" s="193" t="s">
        <v>187</v>
      </c>
      <c r="E11" s="175"/>
      <c r="F11" s="198" t="s">
        <v>188</v>
      </c>
      <c r="G11" s="199" t="s">
        <v>228</v>
      </c>
      <c r="H11" s="175"/>
      <c r="I11" s="84"/>
      <c r="J11" s="194" t="s">
        <v>189</v>
      </c>
      <c r="K11" s="195">
        <v>45000</v>
      </c>
      <c r="L11" s="196">
        <f>K11+183+61</f>
        <v>45244</v>
      </c>
      <c r="M11" s="200">
        <f>L11+61</f>
        <v>45305</v>
      </c>
      <c r="N11" s="198">
        <v>168114.79</v>
      </c>
      <c r="O11" s="229" t="s">
        <v>212</v>
      </c>
      <c r="P11" s="217">
        <v>168114.79</v>
      </c>
      <c r="Q11" s="143" t="s">
        <v>190</v>
      </c>
      <c r="R11" s="144"/>
      <c r="S11" s="145" t="s">
        <v>190</v>
      </c>
      <c r="T11" s="146">
        <v>168114.79</v>
      </c>
      <c r="U11" s="201">
        <v>29500.48</v>
      </c>
      <c r="V11" s="144"/>
      <c r="W11" s="144"/>
      <c r="X11" s="144"/>
      <c r="Y11" s="144"/>
      <c r="Z11" s="147"/>
      <c r="AA11" s="148"/>
      <c r="AB11" s="149"/>
      <c r="AC11" s="150"/>
      <c r="AD11" s="150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204" t="s">
        <v>191</v>
      </c>
    </row>
    <row r="12" spans="1:44" s="101" customFormat="1" ht="39.950000000000003" customHeight="1">
      <c r="A12" s="228"/>
      <c r="B12" s="175"/>
      <c r="C12" s="174"/>
      <c r="D12" s="193"/>
      <c r="E12" s="175"/>
      <c r="F12" s="198"/>
      <c r="G12" s="199"/>
      <c r="H12" s="175"/>
      <c r="I12" s="84"/>
      <c r="J12" s="194"/>
      <c r="K12" s="195"/>
      <c r="L12" s="196"/>
      <c r="M12" s="200"/>
      <c r="N12" s="198"/>
      <c r="O12" s="229"/>
      <c r="P12" s="218">
        <v>150000</v>
      </c>
      <c r="Q12" s="39" t="s">
        <v>192</v>
      </c>
      <c r="R12" s="156"/>
      <c r="S12" s="157" t="s">
        <v>192</v>
      </c>
      <c r="T12" s="158">
        <v>150000</v>
      </c>
      <c r="U12" s="202"/>
      <c r="V12" s="159"/>
      <c r="W12" s="159"/>
      <c r="X12" s="159"/>
      <c r="Y12" s="159"/>
      <c r="Z12" s="160"/>
      <c r="AA12" s="161"/>
      <c r="AB12" s="162"/>
      <c r="AC12" s="163"/>
      <c r="AD12" s="163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205"/>
    </row>
    <row r="13" spans="1:44" s="101" customFormat="1" ht="39.950000000000003" customHeight="1" thickBot="1">
      <c r="A13" s="228"/>
      <c r="B13" s="175"/>
      <c r="C13" s="174"/>
      <c r="D13" s="193"/>
      <c r="E13" s="175"/>
      <c r="F13" s="198"/>
      <c r="G13" s="199"/>
      <c r="H13" s="175"/>
      <c r="I13" s="84"/>
      <c r="J13" s="194"/>
      <c r="K13" s="195"/>
      <c r="L13" s="196"/>
      <c r="M13" s="200"/>
      <c r="N13" s="198"/>
      <c r="O13" s="229"/>
      <c r="P13" s="219">
        <v>18114.79</v>
      </c>
      <c r="Q13" s="164" t="s">
        <v>193</v>
      </c>
      <c r="R13" s="165"/>
      <c r="S13" s="166" t="s">
        <v>193</v>
      </c>
      <c r="T13" s="167">
        <v>18114.79</v>
      </c>
      <c r="U13" s="203"/>
      <c r="V13" s="165"/>
      <c r="W13" s="165"/>
      <c r="X13" s="165"/>
      <c r="Y13" s="165"/>
      <c r="Z13" s="168"/>
      <c r="AA13" s="169"/>
      <c r="AB13" s="170"/>
      <c r="AC13" s="171"/>
      <c r="AD13" s="171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206"/>
    </row>
    <row r="14" spans="1:44" s="101" customFormat="1" ht="39.950000000000003" customHeight="1">
      <c r="A14" s="228"/>
      <c r="B14" s="175"/>
      <c r="C14" s="174"/>
      <c r="D14" s="193" t="s">
        <v>194</v>
      </c>
      <c r="E14" s="175"/>
      <c r="F14" s="198" t="s">
        <v>207</v>
      </c>
      <c r="G14" s="199" t="s">
        <v>227</v>
      </c>
      <c r="H14" s="175"/>
      <c r="I14" s="84"/>
      <c r="J14" s="194" t="s">
        <v>195</v>
      </c>
      <c r="K14" s="195">
        <v>45051</v>
      </c>
      <c r="L14" s="196">
        <f>K14+183</f>
        <v>45234</v>
      </c>
      <c r="M14" s="155"/>
      <c r="N14" s="213">
        <v>313352.83</v>
      </c>
      <c r="O14" s="229" t="s">
        <v>196</v>
      </c>
      <c r="P14" s="220">
        <v>313352.83</v>
      </c>
      <c r="Q14" s="135"/>
      <c r="R14" s="104"/>
      <c r="S14" s="102"/>
      <c r="T14" s="105"/>
      <c r="U14" s="207"/>
      <c r="V14" s="104"/>
      <c r="W14" s="104"/>
      <c r="X14" s="104"/>
      <c r="Y14" s="104"/>
      <c r="Z14" s="106"/>
      <c r="AA14" s="107"/>
      <c r="AB14" s="108"/>
      <c r="AC14" s="103"/>
      <c r="AD14" s="103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210" t="s">
        <v>197</v>
      </c>
    </row>
    <row r="15" spans="1:44" s="101" customFormat="1" ht="39.950000000000003" customHeight="1">
      <c r="A15" s="228"/>
      <c r="B15" s="175"/>
      <c r="C15" s="174"/>
      <c r="D15" s="193"/>
      <c r="E15" s="175"/>
      <c r="F15" s="198"/>
      <c r="G15" s="199"/>
      <c r="H15" s="175"/>
      <c r="I15" s="84"/>
      <c r="J15" s="194"/>
      <c r="K15" s="195"/>
      <c r="L15" s="196"/>
      <c r="M15" s="155"/>
      <c r="N15" s="213"/>
      <c r="O15" s="229"/>
      <c r="P15" s="221"/>
      <c r="Q15" s="90"/>
      <c r="R15" s="111"/>
      <c r="S15" s="109"/>
      <c r="T15" s="112"/>
      <c r="U15" s="208"/>
      <c r="V15" s="111"/>
      <c r="W15" s="111"/>
      <c r="X15" s="111"/>
      <c r="Y15" s="111"/>
      <c r="Z15" s="113"/>
      <c r="AA15" s="114"/>
      <c r="AB15" s="115"/>
      <c r="AC15" s="110"/>
      <c r="AD15" s="110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211"/>
    </row>
    <row r="16" spans="1:44" s="101" customFormat="1" ht="39.950000000000003" customHeight="1" thickBot="1">
      <c r="A16" s="228"/>
      <c r="B16" s="175"/>
      <c r="C16" s="174"/>
      <c r="D16" s="193"/>
      <c r="E16" s="175"/>
      <c r="F16" s="198"/>
      <c r="G16" s="199"/>
      <c r="H16" s="175"/>
      <c r="I16" s="84"/>
      <c r="J16" s="194"/>
      <c r="K16" s="195"/>
      <c r="L16" s="196"/>
      <c r="M16" s="155"/>
      <c r="N16" s="213"/>
      <c r="O16" s="229"/>
      <c r="P16" s="222"/>
      <c r="Q16" s="136"/>
      <c r="R16" s="118"/>
      <c r="S16" s="116"/>
      <c r="T16" s="119"/>
      <c r="U16" s="209"/>
      <c r="V16" s="118"/>
      <c r="W16" s="118"/>
      <c r="X16" s="118"/>
      <c r="Y16" s="118"/>
      <c r="Z16" s="120"/>
      <c r="AA16" s="121"/>
      <c r="AB16" s="122"/>
      <c r="AC16" s="117"/>
      <c r="AD16" s="117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212"/>
    </row>
    <row r="17" spans="1:44" s="101" customFormat="1" ht="39.950000000000003" customHeight="1">
      <c r="A17" s="228"/>
      <c r="B17" s="175"/>
      <c r="C17" s="174"/>
      <c r="D17" s="193" t="s">
        <v>198</v>
      </c>
      <c r="E17" s="175"/>
      <c r="F17" s="198" t="s">
        <v>208</v>
      </c>
      <c r="G17" s="199" t="s">
        <v>226</v>
      </c>
      <c r="H17" s="175"/>
      <c r="I17" s="84"/>
      <c r="J17" s="194" t="s">
        <v>189</v>
      </c>
      <c r="K17" s="195">
        <v>45050</v>
      </c>
      <c r="L17" s="196">
        <f>K17+183+60</f>
        <v>45293</v>
      </c>
      <c r="M17" s="155"/>
      <c r="N17" s="213">
        <v>317668.12</v>
      </c>
      <c r="O17" s="229">
        <v>0.7</v>
      </c>
      <c r="P17" s="220">
        <v>317668.12</v>
      </c>
      <c r="Q17" s="135"/>
      <c r="R17" s="104"/>
      <c r="S17" s="102"/>
      <c r="T17" s="105"/>
      <c r="U17" s="207"/>
      <c r="V17" s="104"/>
      <c r="W17" s="104"/>
      <c r="X17" s="104"/>
      <c r="Y17" s="104"/>
      <c r="Z17" s="106"/>
      <c r="AA17" s="107"/>
      <c r="AB17" s="108"/>
      <c r="AC17" s="103"/>
      <c r="AD17" s="103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210" t="s">
        <v>197</v>
      </c>
    </row>
    <row r="18" spans="1:44" s="101" customFormat="1" ht="39.950000000000003" customHeight="1">
      <c r="A18" s="228"/>
      <c r="B18" s="175"/>
      <c r="C18" s="174"/>
      <c r="D18" s="193"/>
      <c r="E18" s="175"/>
      <c r="F18" s="198"/>
      <c r="G18" s="199"/>
      <c r="H18" s="175"/>
      <c r="I18" s="84"/>
      <c r="J18" s="194"/>
      <c r="K18" s="195"/>
      <c r="L18" s="196"/>
      <c r="M18" s="155"/>
      <c r="N18" s="213"/>
      <c r="O18" s="229"/>
      <c r="P18" s="221"/>
      <c r="Q18" s="90"/>
      <c r="R18" s="111"/>
      <c r="S18" s="109"/>
      <c r="T18" s="112"/>
      <c r="U18" s="208"/>
      <c r="V18" s="111"/>
      <c r="W18" s="111"/>
      <c r="X18" s="111"/>
      <c r="Y18" s="111"/>
      <c r="Z18" s="113"/>
      <c r="AA18" s="114"/>
      <c r="AB18" s="115"/>
      <c r="AC18" s="110"/>
      <c r="AD18" s="110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211"/>
    </row>
    <row r="19" spans="1:44" s="101" customFormat="1" ht="39.950000000000003" customHeight="1" thickBot="1">
      <c r="A19" s="228"/>
      <c r="B19" s="175"/>
      <c r="C19" s="174"/>
      <c r="D19" s="193"/>
      <c r="E19" s="175"/>
      <c r="F19" s="198"/>
      <c r="G19" s="199"/>
      <c r="H19" s="175"/>
      <c r="I19" s="84"/>
      <c r="J19" s="194"/>
      <c r="K19" s="195"/>
      <c r="L19" s="196"/>
      <c r="M19" s="155"/>
      <c r="N19" s="213"/>
      <c r="O19" s="229"/>
      <c r="P19" s="222"/>
      <c r="Q19" s="136"/>
      <c r="R19" s="118"/>
      <c r="S19" s="116"/>
      <c r="T19" s="119"/>
      <c r="U19" s="209"/>
      <c r="V19" s="118"/>
      <c r="W19" s="118"/>
      <c r="X19" s="118"/>
      <c r="Y19" s="118"/>
      <c r="Z19" s="120"/>
      <c r="AA19" s="121"/>
      <c r="AB19" s="122"/>
      <c r="AC19" s="117"/>
      <c r="AD19" s="117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212"/>
    </row>
    <row r="20" spans="1:44" s="101" customFormat="1" ht="39.950000000000003" customHeight="1">
      <c r="A20" s="228"/>
      <c r="B20" s="175"/>
      <c r="C20" s="174"/>
      <c r="D20" s="193" t="s">
        <v>199</v>
      </c>
      <c r="E20" s="175"/>
      <c r="F20" s="198" t="s">
        <v>209</v>
      </c>
      <c r="G20" s="199" t="s">
        <v>225</v>
      </c>
      <c r="H20" s="175"/>
      <c r="I20" s="84"/>
      <c r="J20" s="194" t="s">
        <v>200</v>
      </c>
      <c r="K20" s="195">
        <v>45054</v>
      </c>
      <c r="L20" s="196">
        <f>K20+183</f>
        <v>45237</v>
      </c>
      <c r="M20" s="155"/>
      <c r="N20" s="213">
        <v>167610.34</v>
      </c>
      <c r="O20" s="229">
        <v>0.85</v>
      </c>
      <c r="P20" s="220">
        <v>167610.34</v>
      </c>
      <c r="Q20" s="135"/>
      <c r="R20" s="104"/>
      <c r="S20" s="102"/>
      <c r="T20" s="105"/>
      <c r="U20" s="207"/>
      <c r="V20" s="104"/>
      <c r="W20" s="104"/>
      <c r="X20" s="104"/>
      <c r="Y20" s="104"/>
      <c r="Z20" s="106"/>
      <c r="AA20" s="107"/>
      <c r="AB20" s="108"/>
      <c r="AC20" s="103"/>
      <c r="AD20" s="103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210" t="s">
        <v>197</v>
      </c>
    </row>
    <row r="21" spans="1:44" s="101" customFormat="1" ht="39.950000000000003" customHeight="1">
      <c r="A21" s="228"/>
      <c r="B21" s="175"/>
      <c r="C21" s="174"/>
      <c r="D21" s="193"/>
      <c r="E21" s="175"/>
      <c r="F21" s="198"/>
      <c r="G21" s="199"/>
      <c r="H21" s="175"/>
      <c r="I21" s="84"/>
      <c r="J21" s="194"/>
      <c r="K21" s="195"/>
      <c r="L21" s="196"/>
      <c r="M21" s="155"/>
      <c r="N21" s="213"/>
      <c r="O21" s="229"/>
      <c r="P21" s="221"/>
      <c r="Q21" s="90"/>
      <c r="R21" s="111"/>
      <c r="S21" s="109"/>
      <c r="T21" s="112"/>
      <c r="U21" s="208"/>
      <c r="V21" s="111"/>
      <c r="W21" s="111"/>
      <c r="X21" s="111"/>
      <c r="Y21" s="111"/>
      <c r="Z21" s="113"/>
      <c r="AA21" s="114"/>
      <c r="AB21" s="115"/>
      <c r="AC21" s="110"/>
      <c r="AD21" s="110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211"/>
    </row>
    <row r="22" spans="1:44" s="101" customFormat="1" ht="39.950000000000003" customHeight="1" thickBot="1">
      <c r="A22" s="228"/>
      <c r="B22" s="175"/>
      <c r="C22" s="174"/>
      <c r="D22" s="193"/>
      <c r="E22" s="175"/>
      <c r="F22" s="198"/>
      <c r="G22" s="199"/>
      <c r="H22" s="175"/>
      <c r="I22" s="84"/>
      <c r="J22" s="194"/>
      <c r="K22" s="195"/>
      <c r="L22" s="196"/>
      <c r="M22" s="155"/>
      <c r="N22" s="213"/>
      <c r="O22" s="229"/>
      <c r="P22" s="222"/>
      <c r="Q22" s="136"/>
      <c r="R22" s="118"/>
      <c r="S22" s="116"/>
      <c r="T22" s="119"/>
      <c r="U22" s="209"/>
      <c r="V22" s="118"/>
      <c r="W22" s="118"/>
      <c r="X22" s="118"/>
      <c r="Y22" s="118"/>
      <c r="Z22" s="120"/>
      <c r="AA22" s="121"/>
      <c r="AB22" s="122"/>
      <c r="AC22" s="117"/>
      <c r="AD22" s="117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212"/>
    </row>
    <row r="23" spans="1:44" s="101" customFormat="1" ht="99.75" customHeight="1" thickBot="1">
      <c r="A23" s="226"/>
      <c r="B23" s="151"/>
      <c r="C23" s="151"/>
      <c r="D23" s="22" t="s">
        <v>201</v>
      </c>
      <c r="E23" s="22"/>
      <c r="F23" s="22" t="s">
        <v>202</v>
      </c>
      <c r="G23" s="174" t="s">
        <v>224</v>
      </c>
      <c r="H23" s="83"/>
      <c r="I23" s="83"/>
      <c r="J23" s="175" t="s">
        <v>195</v>
      </c>
      <c r="K23" s="180">
        <v>45040</v>
      </c>
      <c r="L23" s="181">
        <f>K23+122</f>
        <v>45162</v>
      </c>
      <c r="M23" s="155">
        <f>L23+60</f>
        <v>45222</v>
      </c>
      <c r="N23" s="133">
        <v>301058.01</v>
      </c>
      <c r="O23" s="230">
        <v>0.5</v>
      </c>
      <c r="P23" s="223">
        <v>301058.01</v>
      </c>
      <c r="Q23" s="137" t="s">
        <v>193</v>
      </c>
      <c r="R23" s="123"/>
      <c r="S23" s="124" t="s">
        <v>193</v>
      </c>
      <c r="T23" s="123">
        <f>P23-R23</f>
        <v>301058.01</v>
      </c>
      <c r="U23" s="125"/>
      <c r="V23" s="126"/>
      <c r="W23" s="126"/>
      <c r="X23" s="126"/>
      <c r="Y23" s="126"/>
      <c r="Z23" s="127"/>
      <c r="AA23" s="128"/>
      <c r="AB23" s="129"/>
      <c r="AC23" s="126"/>
      <c r="AD23" s="126"/>
      <c r="AE23" s="126"/>
      <c r="AF23" s="126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30" t="s">
        <v>203</v>
      </c>
    </row>
    <row r="24" spans="1:44" s="101" customFormat="1" ht="99.75" customHeight="1" thickBot="1">
      <c r="A24" s="226"/>
      <c r="B24" s="151"/>
      <c r="C24" s="151"/>
      <c r="D24" s="22" t="s">
        <v>204</v>
      </c>
      <c r="E24" s="22"/>
      <c r="F24" s="22" t="s">
        <v>205</v>
      </c>
      <c r="G24" s="174" t="s">
        <v>223</v>
      </c>
      <c r="H24" s="83"/>
      <c r="I24" s="83"/>
      <c r="J24" s="175" t="s">
        <v>206</v>
      </c>
      <c r="K24" s="180">
        <v>45048</v>
      </c>
      <c r="L24" s="181">
        <f>K24+183</f>
        <v>45231</v>
      </c>
      <c r="M24" s="155">
        <f>L24+60</f>
        <v>45291</v>
      </c>
      <c r="N24" s="133">
        <v>307684.90000000002</v>
      </c>
      <c r="O24" s="230">
        <v>0.8</v>
      </c>
      <c r="P24" s="223">
        <v>307684.90000000002</v>
      </c>
      <c r="Q24" s="137" t="s">
        <v>193</v>
      </c>
      <c r="R24" s="123"/>
      <c r="S24" s="124" t="s">
        <v>193</v>
      </c>
      <c r="T24" s="123">
        <f>P24-R24</f>
        <v>307684.90000000002</v>
      </c>
      <c r="U24" s="125"/>
      <c r="V24" s="126"/>
      <c r="W24" s="126"/>
      <c r="X24" s="126"/>
      <c r="Y24" s="126"/>
      <c r="Z24" s="127"/>
      <c r="AA24" s="128"/>
      <c r="AB24" s="129"/>
      <c r="AC24" s="126"/>
      <c r="AD24" s="126"/>
      <c r="AE24" s="126"/>
      <c r="AF24" s="126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30" t="s">
        <v>203</v>
      </c>
    </row>
    <row r="25" spans="1:44" s="49" customFormat="1" ht="116.25" customHeight="1">
      <c r="A25" s="228"/>
      <c r="B25" s="175"/>
      <c r="C25" s="175"/>
      <c r="D25" s="175" t="s">
        <v>45</v>
      </c>
      <c r="E25" s="175"/>
      <c r="F25" s="175" t="s">
        <v>217</v>
      </c>
      <c r="G25" s="175" t="s">
        <v>222</v>
      </c>
      <c r="H25" s="177"/>
      <c r="I25" s="84"/>
      <c r="J25" s="152" t="s">
        <v>111</v>
      </c>
      <c r="K25" s="181">
        <v>44746</v>
      </c>
      <c r="L25" s="181">
        <v>45112</v>
      </c>
      <c r="M25" s="154"/>
      <c r="N25" s="182">
        <v>1391080.62</v>
      </c>
      <c r="O25" s="231" t="s">
        <v>212</v>
      </c>
      <c r="P25" s="47"/>
      <c r="Q25" s="47"/>
      <c r="R25" s="48"/>
    </row>
    <row r="26" spans="1:44" s="49" customFormat="1" ht="45.75" customHeight="1">
      <c r="A26" s="232"/>
      <c r="B26" s="193"/>
      <c r="C26" s="193"/>
      <c r="D26" s="193" t="s">
        <v>32</v>
      </c>
      <c r="E26" s="175"/>
      <c r="F26" s="198" t="s">
        <v>31</v>
      </c>
      <c r="G26" s="193" t="s">
        <v>66</v>
      </c>
      <c r="H26" s="177"/>
      <c r="I26" s="84"/>
      <c r="J26" s="194" t="s">
        <v>114</v>
      </c>
      <c r="K26" s="195">
        <v>44733</v>
      </c>
      <c r="L26" s="196">
        <v>45282</v>
      </c>
      <c r="M26" s="197">
        <f>L26+60</f>
        <v>45342</v>
      </c>
      <c r="N26" s="191">
        <v>530679.47</v>
      </c>
      <c r="O26" s="233">
        <v>0.8</v>
      </c>
      <c r="P26" s="47"/>
      <c r="Q26" s="47"/>
    </row>
    <row r="27" spans="1:44" s="49" customFormat="1" ht="45.75" customHeight="1">
      <c r="A27" s="232"/>
      <c r="B27" s="193"/>
      <c r="C27" s="193"/>
      <c r="D27" s="193"/>
      <c r="E27" s="175"/>
      <c r="F27" s="198"/>
      <c r="G27" s="193"/>
      <c r="H27" s="177"/>
      <c r="I27" s="183"/>
      <c r="J27" s="194"/>
      <c r="K27" s="195"/>
      <c r="L27" s="196"/>
      <c r="M27" s="197"/>
      <c r="N27" s="191"/>
      <c r="O27" s="233"/>
      <c r="P27" s="47"/>
      <c r="Q27" s="47"/>
    </row>
    <row r="28" spans="1:44" s="49" customFormat="1" ht="45.75" customHeight="1">
      <c r="A28" s="232"/>
      <c r="B28" s="193"/>
      <c r="C28" s="193"/>
      <c r="D28" s="193"/>
      <c r="E28" s="175"/>
      <c r="F28" s="198"/>
      <c r="G28" s="193"/>
      <c r="H28" s="177"/>
      <c r="I28" s="183"/>
      <c r="J28" s="194"/>
      <c r="K28" s="195"/>
      <c r="L28" s="196"/>
      <c r="M28" s="197"/>
      <c r="N28" s="191"/>
      <c r="O28" s="233"/>
      <c r="P28" s="47"/>
      <c r="Q28" s="47"/>
    </row>
    <row r="29" spans="1:44" s="49" customFormat="1" ht="45.75" customHeight="1">
      <c r="A29" s="232"/>
      <c r="B29" s="193"/>
      <c r="C29" s="193"/>
      <c r="D29" s="193" t="s">
        <v>33</v>
      </c>
      <c r="E29" s="175"/>
      <c r="F29" s="198" t="s">
        <v>34</v>
      </c>
      <c r="G29" s="193" t="s">
        <v>67</v>
      </c>
      <c r="H29" s="177"/>
      <c r="I29" s="84"/>
      <c r="J29" s="194" t="s">
        <v>111</v>
      </c>
      <c r="K29" s="195">
        <v>44718</v>
      </c>
      <c r="L29" s="195">
        <v>45143</v>
      </c>
      <c r="M29" s="197">
        <f>L29+60</f>
        <v>45203</v>
      </c>
      <c r="N29" s="191">
        <v>1293327.3999999999</v>
      </c>
      <c r="O29" s="233">
        <v>0.8</v>
      </c>
      <c r="P29" s="47"/>
      <c r="Q29" s="47"/>
    </row>
    <row r="30" spans="1:44" s="49" customFormat="1" ht="45.75" customHeight="1">
      <c r="A30" s="232"/>
      <c r="B30" s="193"/>
      <c r="C30" s="193"/>
      <c r="D30" s="193"/>
      <c r="E30" s="175"/>
      <c r="F30" s="198"/>
      <c r="G30" s="193"/>
      <c r="H30" s="177"/>
      <c r="I30" s="183"/>
      <c r="J30" s="194"/>
      <c r="K30" s="195"/>
      <c r="L30" s="195"/>
      <c r="M30" s="197"/>
      <c r="N30" s="191"/>
      <c r="O30" s="233"/>
      <c r="P30" s="47"/>
      <c r="Q30" s="47"/>
    </row>
    <row r="31" spans="1:44" s="49" customFormat="1" ht="45.75" customHeight="1">
      <c r="A31" s="232"/>
      <c r="B31" s="193"/>
      <c r="C31" s="193"/>
      <c r="D31" s="193"/>
      <c r="E31" s="175"/>
      <c r="F31" s="198"/>
      <c r="G31" s="193"/>
      <c r="H31" s="177"/>
      <c r="I31" s="183"/>
      <c r="J31" s="194"/>
      <c r="K31" s="195"/>
      <c r="L31" s="195"/>
      <c r="M31" s="197"/>
      <c r="N31" s="191"/>
      <c r="O31" s="233"/>
      <c r="P31" s="47"/>
      <c r="Q31" s="47"/>
    </row>
    <row r="32" spans="1:44" s="49" customFormat="1" ht="45.75" customHeight="1">
      <c r="A32" s="232"/>
      <c r="B32" s="193"/>
      <c r="C32" s="193"/>
      <c r="D32" s="193" t="s">
        <v>35</v>
      </c>
      <c r="E32" s="175"/>
      <c r="F32" s="198" t="s">
        <v>36</v>
      </c>
      <c r="G32" s="193" t="s">
        <v>68</v>
      </c>
      <c r="H32" s="177"/>
      <c r="I32" s="84"/>
      <c r="J32" s="194" t="s">
        <v>115</v>
      </c>
      <c r="K32" s="195" t="s">
        <v>44</v>
      </c>
      <c r="L32" s="196"/>
      <c r="M32" s="197"/>
      <c r="N32" s="191">
        <v>1324678.76</v>
      </c>
      <c r="O32" s="233" t="s">
        <v>186</v>
      </c>
      <c r="P32" s="47"/>
      <c r="Q32" s="47"/>
    </row>
    <row r="33" spans="1:17" s="49" customFormat="1" ht="45.75" customHeight="1">
      <c r="A33" s="232"/>
      <c r="B33" s="193"/>
      <c r="C33" s="193"/>
      <c r="D33" s="193"/>
      <c r="E33" s="175"/>
      <c r="F33" s="198"/>
      <c r="G33" s="193"/>
      <c r="H33" s="177"/>
      <c r="I33" s="183"/>
      <c r="J33" s="194"/>
      <c r="K33" s="195"/>
      <c r="L33" s="196"/>
      <c r="M33" s="197"/>
      <c r="N33" s="191"/>
      <c r="O33" s="233"/>
      <c r="P33" s="47"/>
      <c r="Q33" s="47"/>
    </row>
    <row r="34" spans="1:17" s="49" customFormat="1" ht="45.75" customHeight="1">
      <c r="A34" s="232"/>
      <c r="B34" s="193"/>
      <c r="C34" s="193"/>
      <c r="D34" s="193"/>
      <c r="E34" s="175"/>
      <c r="F34" s="198"/>
      <c r="G34" s="193"/>
      <c r="H34" s="177"/>
      <c r="I34" s="183"/>
      <c r="J34" s="194"/>
      <c r="K34" s="195"/>
      <c r="L34" s="196"/>
      <c r="M34" s="197"/>
      <c r="N34" s="191"/>
      <c r="O34" s="233"/>
      <c r="P34" s="47"/>
      <c r="Q34" s="47"/>
    </row>
    <row r="35" spans="1:17" s="49" customFormat="1" ht="45.75" customHeight="1">
      <c r="A35" s="232"/>
      <c r="B35" s="193"/>
      <c r="C35" s="193"/>
      <c r="D35" s="193" t="s">
        <v>37</v>
      </c>
      <c r="E35" s="175"/>
      <c r="F35" s="198" t="s">
        <v>38</v>
      </c>
      <c r="G35" s="193" t="s">
        <v>69</v>
      </c>
      <c r="H35" s="177"/>
      <c r="I35" s="84"/>
      <c r="J35" s="194" t="s">
        <v>114</v>
      </c>
      <c r="K35" s="195">
        <v>44726</v>
      </c>
      <c r="L35" s="195">
        <v>45396</v>
      </c>
      <c r="M35" s="197">
        <f>L35+60</f>
        <v>45456</v>
      </c>
      <c r="N35" s="191">
        <v>349158.34</v>
      </c>
      <c r="O35" s="233">
        <v>0.4</v>
      </c>
      <c r="P35" s="47"/>
      <c r="Q35" s="47"/>
    </row>
    <row r="36" spans="1:17" s="49" customFormat="1" ht="45.75" customHeight="1">
      <c r="A36" s="232"/>
      <c r="B36" s="193"/>
      <c r="C36" s="193"/>
      <c r="D36" s="193"/>
      <c r="E36" s="175"/>
      <c r="F36" s="198"/>
      <c r="G36" s="193"/>
      <c r="H36" s="177"/>
      <c r="I36" s="183"/>
      <c r="J36" s="194"/>
      <c r="K36" s="195"/>
      <c r="L36" s="195"/>
      <c r="M36" s="197"/>
      <c r="N36" s="191"/>
      <c r="O36" s="233"/>
      <c r="P36" s="47"/>
      <c r="Q36" s="47"/>
    </row>
    <row r="37" spans="1:17" s="49" customFormat="1" ht="45.75" customHeight="1">
      <c r="A37" s="232"/>
      <c r="B37" s="193"/>
      <c r="C37" s="193"/>
      <c r="D37" s="193"/>
      <c r="E37" s="175"/>
      <c r="F37" s="198"/>
      <c r="G37" s="193"/>
      <c r="H37" s="177"/>
      <c r="I37" s="183"/>
      <c r="J37" s="194"/>
      <c r="K37" s="195"/>
      <c r="L37" s="195"/>
      <c r="M37" s="197"/>
      <c r="N37" s="191"/>
      <c r="O37" s="233"/>
      <c r="P37" s="47"/>
      <c r="Q37" s="47"/>
    </row>
    <row r="38" spans="1:17" s="49" customFormat="1" ht="116.25" customHeight="1">
      <c r="A38" s="228"/>
      <c r="B38" s="175"/>
      <c r="C38" s="175"/>
      <c r="D38" s="175" t="s">
        <v>47</v>
      </c>
      <c r="E38" s="175"/>
      <c r="F38" s="184" t="s">
        <v>46</v>
      </c>
      <c r="G38" s="175" t="s">
        <v>70</v>
      </c>
      <c r="H38" s="177"/>
      <c r="I38" s="84"/>
      <c r="J38" s="152" t="s">
        <v>114</v>
      </c>
      <c r="K38" s="153" t="s">
        <v>44</v>
      </c>
      <c r="L38" s="181"/>
      <c r="M38" s="154"/>
      <c r="N38" s="28">
        <v>2178279.9700000002</v>
      </c>
      <c r="O38" s="231">
        <v>0</v>
      </c>
      <c r="P38" s="47"/>
      <c r="Q38" s="47"/>
    </row>
    <row r="39" spans="1:17" s="3" customFormat="1" ht="116.25" customHeight="1">
      <c r="A39" s="228"/>
      <c r="B39" s="175"/>
      <c r="C39" s="175"/>
      <c r="D39" s="175" t="s">
        <v>57</v>
      </c>
      <c r="E39" s="175"/>
      <c r="F39" s="151" t="s">
        <v>59</v>
      </c>
      <c r="G39" s="175" t="s">
        <v>71</v>
      </c>
      <c r="H39" s="177"/>
      <c r="I39" s="84"/>
      <c r="J39" s="151" t="s">
        <v>113</v>
      </c>
      <c r="K39" s="153">
        <v>44781</v>
      </c>
      <c r="L39" s="181">
        <v>45176</v>
      </c>
      <c r="M39" s="154"/>
      <c r="N39" s="28">
        <v>892697.88</v>
      </c>
      <c r="O39" s="231" t="s">
        <v>212</v>
      </c>
      <c r="P39" s="14"/>
      <c r="Q39" s="14"/>
    </row>
    <row r="40" spans="1:17" s="3" customFormat="1" ht="116.25" customHeight="1">
      <c r="A40" s="228"/>
      <c r="B40" s="175"/>
      <c r="C40" s="175"/>
      <c r="D40" s="175" t="s">
        <v>58</v>
      </c>
      <c r="E40" s="175"/>
      <c r="F40" s="151" t="s">
        <v>60</v>
      </c>
      <c r="G40" s="175" t="s">
        <v>72</v>
      </c>
      <c r="H40" s="177"/>
      <c r="I40" s="84"/>
      <c r="J40" s="151" t="s">
        <v>109</v>
      </c>
      <c r="K40" s="153">
        <v>44784</v>
      </c>
      <c r="L40" s="181">
        <v>45148</v>
      </c>
      <c r="M40" s="154"/>
      <c r="N40" s="28">
        <v>2262936.09</v>
      </c>
      <c r="O40" s="231">
        <v>0.95</v>
      </c>
      <c r="P40" s="14"/>
      <c r="Q40" s="14"/>
    </row>
    <row r="41" spans="1:17" s="3" customFormat="1" ht="116.25" customHeight="1">
      <c r="A41" s="228"/>
      <c r="B41" s="175"/>
      <c r="C41" s="175"/>
      <c r="D41" s="175" t="s">
        <v>86</v>
      </c>
      <c r="E41" s="175"/>
      <c r="F41" s="151" t="s">
        <v>87</v>
      </c>
      <c r="G41" s="175" t="s">
        <v>229</v>
      </c>
      <c r="H41" s="177"/>
      <c r="I41" s="84"/>
      <c r="J41" s="151" t="s">
        <v>121</v>
      </c>
      <c r="K41" s="153">
        <v>44883</v>
      </c>
      <c r="L41" s="181">
        <v>45215</v>
      </c>
      <c r="M41" s="154"/>
      <c r="N41" s="28">
        <v>3101478.83</v>
      </c>
      <c r="O41" s="231">
        <v>0.8</v>
      </c>
      <c r="P41" s="14"/>
      <c r="Q41" s="14"/>
    </row>
    <row r="42" spans="1:17" s="3" customFormat="1" ht="116.25" customHeight="1">
      <c r="A42" s="228"/>
      <c r="B42" s="175"/>
      <c r="C42" s="175"/>
      <c r="D42" s="175" t="s">
        <v>128</v>
      </c>
      <c r="E42" s="175"/>
      <c r="F42" s="151" t="s">
        <v>129</v>
      </c>
      <c r="G42" s="175" t="s">
        <v>230</v>
      </c>
      <c r="H42" s="177"/>
      <c r="I42" s="84"/>
      <c r="J42" s="152" t="s">
        <v>153</v>
      </c>
      <c r="K42" s="153">
        <v>44918</v>
      </c>
      <c r="L42" s="181">
        <v>45343</v>
      </c>
      <c r="M42" s="154"/>
      <c r="N42" s="28">
        <v>540560.46</v>
      </c>
      <c r="O42" s="231">
        <v>0.35</v>
      </c>
      <c r="P42" s="14"/>
      <c r="Q42" s="14"/>
    </row>
    <row r="43" spans="1:17" s="3" customFormat="1" ht="116.25" customHeight="1">
      <c r="A43" s="228"/>
      <c r="B43" s="175"/>
      <c r="C43" s="175"/>
      <c r="D43" s="175" t="s">
        <v>88</v>
      </c>
      <c r="E43" s="175"/>
      <c r="F43" s="151" t="s">
        <v>89</v>
      </c>
      <c r="G43" s="175" t="s">
        <v>231</v>
      </c>
      <c r="H43" s="177"/>
      <c r="I43" s="84"/>
      <c r="J43" s="151" t="s">
        <v>122</v>
      </c>
      <c r="K43" s="153">
        <v>44882</v>
      </c>
      <c r="L43" s="181">
        <f>K43+365</f>
        <v>45247</v>
      </c>
      <c r="M43" s="154"/>
      <c r="N43" s="28">
        <v>2080925.46</v>
      </c>
      <c r="O43" s="231">
        <v>0.65</v>
      </c>
      <c r="P43" s="14"/>
      <c r="Q43" s="14"/>
    </row>
    <row r="44" spans="1:17" s="3" customFormat="1" ht="116.25" customHeight="1">
      <c r="A44" s="228"/>
      <c r="B44" s="175"/>
      <c r="C44" s="175"/>
      <c r="D44" s="175" t="s">
        <v>130</v>
      </c>
      <c r="E44" s="175"/>
      <c r="F44" s="151" t="s">
        <v>131</v>
      </c>
      <c r="G44" s="175" t="s">
        <v>232</v>
      </c>
      <c r="H44" s="177"/>
      <c r="I44" s="84"/>
      <c r="J44" s="151" t="s">
        <v>132</v>
      </c>
      <c r="K44" s="153">
        <v>44970</v>
      </c>
      <c r="L44" s="181">
        <v>45212</v>
      </c>
      <c r="M44" s="154"/>
      <c r="N44" s="28">
        <v>396155.63</v>
      </c>
      <c r="O44" s="231">
        <v>0.15</v>
      </c>
      <c r="P44" s="14"/>
      <c r="Q44" s="14"/>
    </row>
    <row r="45" spans="1:17" s="14" customFormat="1" ht="116.25" customHeight="1">
      <c r="A45" s="228"/>
      <c r="B45" s="175"/>
      <c r="C45" s="175"/>
      <c r="D45" s="175" t="s">
        <v>172</v>
      </c>
      <c r="E45" s="175"/>
      <c r="F45" s="175" t="s">
        <v>173</v>
      </c>
      <c r="G45" s="175" t="s">
        <v>174</v>
      </c>
      <c r="H45" s="174"/>
      <c r="I45" s="84"/>
      <c r="J45" s="175" t="s">
        <v>175</v>
      </c>
      <c r="K45" s="153">
        <v>45055</v>
      </c>
      <c r="L45" s="153">
        <v>45421</v>
      </c>
      <c r="M45" s="154"/>
      <c r="N45" s="28">
        <v>456655.01</v>
      </c>
      <c r="O45" s="231">
        <v>0</v>
      </c>
    </row>
    <row r="46" spans="1:17" s="14" customFormat="1" ht="116.25" customHeight="1">
      <c r="A46" s="228"/>
      <c r="B46" s="175"/>
      <c r="C46" s="175"/>
      <c r="D46" s="175" t="s">
        <v>176</v>
      </c>
      <c r="E46" s="175"/>
      <c r="F46" s="140" t="s">
        <v>218</v>
      </c>
      <c r="G46" s="88" t="s">
        <v>178</v>
      </c>
      <c r="H46" s="174"/>
      <c r="I46" s="84"/>
      <c r="J46" s="175" t="s">
        <v>177</v>
      </c>
      <c r="K46" s="153" t="s">
        <v>44</v>
      </c>
      <c r="L46" s="153"/>
      <c r="M46" s="154"/>
      <c r="N46" s="185">
        <v>420067.47</v>
      </c>
      <c r="O46" s="231">
        <v>0</v>
      </c>
    </row>
    <row r="47" spans="1:17" s="14" customFormat="1" ht="116.25" customHeight="1">
      <c r="A47" s="228"/>
      <c r="B47" s="175"/>
      <c r="C47" s="175"/>
      <c r="D47" s="175" t="s">
        <v>179</v>
      </c>
      <c r="E47" s="175"/>
      <c r="F47" s="140" t="s">
        <v>180</v>
      </c>
      <c r="G47" s="88" t="s">
        <v>181</v>
      </c>
      <c r="H47" s="174"/>
      <c r="I47" s="84"/>
      <c r="J47" s="175" t="s">
        <v>182</v>
      </c>
      <c r="K47" s="153" t="s">
        <v>44</v>
      </c>
      <c r="L47" s="153"/>
      <c r="M47" s="154"/>
      <c r="N47" s="185">
        <v>1248101.6000000001</v>
      </c>
      <c r="O47" s="231">
        <v>0</v>
      </c>
    </row>
    <row r="48" spans="1:17" s="14" customFormat="1" ht="116.25" customHeight="1">
      <c r="A48" s="228"/>
      <c r="B48" s="175"/>
      <c r="C48" s="175"/>
      <c r="D48" s="175" t="s">
        <v>183</v>
      </c>
      <c r="E48" s="175"/>
      <c r="F48" s="140" t="s">
        <v>184</v>
      </c>
      <c r="G48" s="142" t="s">
        <v>215</v>
      </c>
      <c r="H48" s="174"/>
      <c r="I48" s="84"/>
      <c r="J48" s="151" t="s">
        <v>175</v>
      </c>
      <c r="K48" s="153" t="s">
        <v>44</v>
      </c>
      <c r="L48" s="153"/>
      <c r="M48" s="154"/>
      <c r="N48" s="186">
        <v>878456.94</v>
      </c>
      <c r="O48" s="231">
        <v>0</v>
      </c>
    </row>
    <row r="49" spans="1:29" s="52" customFormat="1" ht="116.25" customHeight="1">
      <c r="A49" s="226"/>
      <c r="B49" s="151"/>
      <c r="C49" s="151"/>
      <c r="D49" s="175" t="s">
        <v>14</v>
      </c>
      <c r="E49" s="175"/>
      <c r="F49" s="175" t="s">
        <v>15</v>
      </c>
      <c r="G49" s="178" t="s">
        <v>73</v>
      </c>
      <c r="H49" s="177"/>
      <c r="I49" s="83"/>
      <c r="J49" s="175" t="s">
        <v>116</v>
      </c>
      <c r="K49" s="153">
        <v>44434</v>
      </c>
      <c r="L49" s="181">
        <v>45281</v>
      </c>
      <c r="M49" s="153">
        <v>44920</v>
      </c>
      <c r="N49" s="182">
        <v>6343440.6200000001</v>
      </c>
      <c r="O49" s="231">
        <v>0.7</v>
      </c>
      <c r="P49" s="51"/>
      <c r="Q49" s="51"/>
    </row>
    <row r="50" spans="1:29" s="52" customFormat="1" ht="116.25" customHeight="1">
      <c r="A50" s="226"/>
      <c r="B50" s="151"/>
      <c r="C50" s="151"/>
      <c r="D50" s="175" t="s">
        <v>17</v>
      </c>
      <c r="E50" s="175"/>
      <c r="F50" s="184" t="s">
        <v>219</v>
      </c>
      <c r="G50" s="178" t="s">
        <v>75</v>
      </c>
      <c r="H50" s="177"/>
      <c r="I50" s="83"/>
      <c r="J50" s="175" t="s">
        <v>110</v>
      </c>
      <c r="K50" s="153">
        <v>44593</v>
      </c>
      <c r="L50" s="153">
        <v>45199</v>
      </c>
      <c r="M50" s="153">
        <f>L50+61</f>
        <v>45260</v>
      </c>
      <c r="N50" s="182">
        <v>28472762.530000001</v>
      </c>
      <c r="O50" s="231">
        <v>0.8</v>
      </c>
      <c r="P50" s="51"/>
      <c r="Q50" s="51"/>
    </row>
    <row r="51" spans="1:29" s="52" customFormat="1" ht="116.25" customHeight="1">
      <c r="A51" s="226"/>
      <c r="B51" s="151"/>
      <c r="C51" s="151"/>
      <c r="D51" s="175" t="s">
        <v>18</v>
      </c>
      <c r="E51" s="175"/>
      <c r="F51" s="184" t="s">
        <v>30</v>
      </c>
      <c r="G51" s="178" t="s">
        <v>76</v>
      </c>
      <c r="H51" s="177"/>
      <c r="I51" s="83"/>
      <c r="J51" s="175" t="s">
        <v>117</v>
      </c>
      <c r="K51" s="153">
        <v>44536</v>
      </c>
      <c r="L51" s="181">
        <v>45106</v>
      </c>
      <c r="M51" s="153">
        <f>L51+60</f>
        <v>45166</v>
      </c>
      <c r="N51" s="182">
        <v>3496757.97</v>
      </c>
      <c r="O51" s="231">
        <v>0.9</v>
      </c>
      <c r="P51" s="51"/>
      <c r="Q51" s="51"/>
    </row>
    <row r="52" spans="1:29" s="52" customFormat="1" ht="116.25" customHeight="1">
      <c r="A52" s="226"/>
      <c r="B52" s="151"/>
      <c r="C52" s="151"/>
      <c r="D52" s="175" t="s">
        <v>19</v>
      </c>
      <c r="E52" s="175"/>
      <c r="F52" s="175" t="s">
        <v>22</v>
      </c>
      <c r="G52" s="178" t="s">
        <v>77</v>
      </c>
      <c r="H52" s="177"/>
      <c r="I52" s="83"/>
      <c r="J52" s="175" t="s">
        <v>118</v>
      </c>
      <c r="K52" s="153">
        <v>44543</v>
      </c>
      <c r="L52" s="181">
        <v>45089</v>
      </c>
      <c r="M52" s="153">
        <f>L52+60</f>
        <v>45149</v>
      </c>
      <c r="N52" s="182">
        <v>4946506.24</v>
      </c>
      <c r="O52" s="231" t="s">
        <v>212</v>
      </c>
      <c r="P52" s="51"/>
      <c r="Q52" s="51"/>
    </row>
    <row r="53" spans="1:29" s="52" customFormat="1" ht="123" customHeight="1">
      <c r="A53" s="226"/>
      <c r="B53" s="151"/>
      <c r="C53" s="151"/>
      <c r="D53" s="151" t="s">
        <v>39</v>
      </c>
      <c r="E53" s="151"/>
      <c r="F53" s="151" t="s">
        <v>40</v>
      </c>
      <c r="G53" s="178" t="s">
        <v>79</v>
      </c>
      <c r="H53" s="177"/>
      <c r="I53" s="83"/>
      <c r="J53" s="175" t="s">
        <v>120</v>
      </c>
      <c r="K53" s="153">
        <v>44670</v>
      </c>
      <c r="L53" s="153">
        <v>45582</v>
      </c>
      <c r="M53" s="153">
        <f>L53+91</f>
        <v>45673</v>
      </c>
      <c r="N53" s="182">
        <v>42580795.719999999</v>
      </c>
      <c r="O53" s="231">
        <v>0.8</v>
      </c>
      <c r="P53" s="51"/>
      <c r="Q53" s="51"/>
    </row>
    <row r="54" spans="1:29" s="52" customFormat="1" ht="100.5" customHeight="1">
      <c r="A54" s="226"/>
      <c r="B54" s="151"/>
      <c r="C54" s="151"/>
      <c r="D54" s="151" t="s">
        <v>41</v>
      </c>
      <c r="E54" s="151"/>
      <c r="F54" s="151" t="s">
        <v>42</v>
      </c>
      <c r="G54" s="178" t="s">
        <v>43</v>
      </c>
      <c r="H54" s="177"/>
      <c r="I54" s="83"/>
      <c r="J54" s="175" t="s">
        <v>116</v>
      </c>
      <c r="K54" s="153">
        <v>44707</v>
      </c>
      <c r="L54" s="153">
        <v>45312</v>
      </c>
      <c r="M54" s="153">
        <f>L54+60</f>
        <v>45372</v>
      </c>
      <c r="N54" s="182">
        <v>10519024.050000001</v>
      </c>
      <c r="O54" s="231">
        <v>0.9</v>
      </c>
      <c r="P54" s="51"/>
      <c r="Q54" s="51"/>
    </row>
    <row r="55" spans="1:29" s="3" customFormat="1" ht="116.25" customHeight="1">
      <c r="A55" s="228"/>
      <c r="B55" s="175"/>
      <c r="C55" s="175"/>
      <c r="D55" s="151" t="s">
        <v>48</v>
      </c>
      <c r="E55" s="175"/>
      <c r="F55" s="151" t="s">
        <v>49</v>
      </c>
      <c r="G55" s="178" t="s">
        <v>80</v>
      </c>
      <c r="H55" s="177"/>
      <c r="I55" s="84"/>
      <c r="J55" s="175" t="s">
        <v>106</v>
      </c>
      <c r="K55" s="153">
        <v>44742</v>
      </c>
      <c r="L55" s="181">
        <v>45259</v>
      </c>
      <c r="M55" s="154"/>
      <c r="N55" s="182">
        <v>3859864.81</v>
      </c>
      <c r="O55" s="231">
        <v>0.35</v>
      </c>
      <c r="P55" s="14"/>
      <c r="Q55" s="14"/>
    </row>
    <row r="56" spans="1:29" s="3" customFormat="1" ht="116.25" customHeight="1">
      <c r="A56" s="228"/>
      <c r="B56" s="175"/>
      <c r="C56" s="175"/>
      <c r="D56" s="151" t="s">
        <v>90</v>
      </c>
      <c r="E56" s="175"/>
      <c r="F56" s="151" t="s">
        <v>91</v>
      </c>
      <c r="G56" s="178" t="s">
        <v>101</v>
      </c>
      <c r="H56" s="177"/>
      <c r="I56" s="84"/>
      <c r="J56" s="175" t="s">
        <v>115</v>
      </c>
      <c r="K56" s="153">
        <v>44865</v>
      </c>
      <c r="L56" s="181">
        <f>K56+730</f>
        <v>45595</v>
      </c>
      <c r="M56" s="154"/>
      <c r="N56" s="182">
        <v>16825103.77</v>
      </c>
      <c r="O56" s="231">
        <v>0.4</v>
      </c>
      <c r="P56" s="14"/>
      <c r="Q56" s="29"/>
    </row>
    <row r="57" spans="1:29" s="3" customFormat="1" ht="116.25" customHeight="1">
      <c r="A57" s="228"/>
      <c r="B57" s="175"/>
      <c r="C57" s="175"/>
      <c r="D57" s="151" t="s">
        <v>92</v>
      </c>
      <c r="E57" s="175"/>
      <c r="F57" s="151" t="s">
        <v>93</v>
      </c>
      <c r="G57" s="178" t="s">
        <v>102</v>
      </c>
      <c r="H57" s="187" t="s">
        <v>94</v>
      </c>
      <c r="I57" s="187" t="s">
        <v>94</v>
      </c>
      <c r="J57" s="175" t="s">
        <v>107</v>
      </c>
      <c r="K57" s="153">
        <v>44882</v>
      </c>
      <c r="L57" s="181">
        <f>K57+638</f>
        <v>45520</v>
      </c>
      <c r="M57" s="154"/>
      <c r="N57" s="182">
        <v>19927162.280000001</v>
      </c>
      <c r="O57" s="231">
        <v>0.1</v>
      </c>
      <c r="P57" s="14"/>
      <c r="Q57" s="14"/>
    </row>
    <row r="58" spans="1:29" s="3" customFormat="1" ht="150.75" customHeight="1">
      <c r="A58" s="228"/>
      <c r="B58" s="175"/>
      <c r="C58" s="175"/>
      <c r="D58" s="151" t="s">
        <v>95</v>
      </c>
      <c r="E58" s="175"/>
      <c r="F58" s="151" t="s">
        <v>96</v>
      </c>
      <c r="G58" s="178" t="s">
        <v>103</v>
      </c>
      <c r="H58" s="177"/>
      <c r="I58" s="84"/>
      <c r="J58" s="175" t="s">
        <v>108</v>
      </c>
      <c r="K58" s="153">
        <v>44813</v>
      </c>
      <c r="L58" s="181">
        <f>K58+730</f>
        <v>45543</v>
      </c>
      <c r="M58" s="154"/>
      <c r="N58" s="182">
        <v>4832344.42</v>
      </c>
      <c r="O58" s="231">
        <v>0.4</v>
      </c>
      <c r="P58" s="14"/>
      <c r="Q58" s="14"/>
    </row>
    <row r="59" spans="1:29" ht="90" customHeight="1">
      <c r="A59" s="234"/>
      <c r="B59" s="188"/>
      <c r="C59" s="188"/>
      <c r="D59" s="140" t="s">
        <v>134</v>
      </c>
      <c r="E59" s="140"/>
      <c r="F59" s="140" t="s">
        <v>135</v>
      </c>
      <c r="G59" s="151" t="s">
        <v>136</v>
      </c>
      <c r="H59" s="189"/>
      <c r="I59" s="151"/>
      <c r="J59" s="152" t="s">
        <v>111</v>
      </c>
      <c r="K59" s="181">
        <v>44964</v>
      </c>
      <c r="L59" s="181">
        <v>45572</v>
      </c>
      <c r="M59" s="181"/>
      <c r="N59" s="28">
        <v>4612515.74</v>
      </c>
      <c r="O59" s="227">
        <v>0.35</v>
      </c>
      <c r="P59" s="13"/>
      <c r="Q59" s="13"/>
    </row>
    <row r="60" spans="1:29" s="59" customFormat="1" ht="90" customHeight="1" thickBot="1">
      <c r="A60" s="234"/>
      <c r="B60" s="188"/>
      <c r="C60" s="188"/>
      <c r="D60" s="140" t="s">
        <v>137</v>
      </c>
      <c r="E60" s="140"/>
      <c r="F60" s="140" t="s">
        <v>138</v>
      </c>
      <c r="G60" s="151" t="s">
        <v>139</v>
      </c>
      <c r="H60" s="151"/>
      <c r="I60" s="151"/>
      <c r="J60" s="152" t="s">
        <v>111</v>
      </c>
      <c r="K60" s="181">
        <v>44964</v>
      </c>
      <c r="L60" s="181">
        <v>45664</v>
      </c>
      <c r="M60" s="181"/>
      <c r="N60" s="28">
        <v>4230602.66</v>
      </c>
      <c r="O60" s="227">
        <v>0.3</v>
      </c>
      <c r="P60" s="138"/>
      <c r="Q60" s="13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</row>
    <row r="61" spans="1:29" ht="92.25" customHeight="1">
      <c r="A61" s="234"/>
      <c r="B61" s="188"/>
      <c r="C61" s="188"/>
      <c r="D61" s="140" t="s">
        <v>147</v>
      </c>
      <c r="E61" s="140"/>
      <c r="F61" s="140" t="s">
        <v>158</v>
      </c>
      <c r="G61" s="151" t="s">
        <v>150</v>
      </c>
      <c r="H61" s="151"/>
      <c r="I61" s="151"/>
      <c r="J61" s="175" t="s">
        <v>157</v>
      </c>
      <c r="K61" s="181">
        <v>44956</v>
      </c>
      <c r="L61" s="181">
        <v>45321</v>
      </c>
      <c r="M61" s="181"/>
      <c r="N61" s="28">
        <v>17697500</v>
      </c>
      <c r="O61" s="227">
        <v>0.11</v>
      </c>
      <c r="P61" s="13"/>
      <c r="Q61" s="13"/>
    </row>
    <row r="62" spans="1:29" s="4" customFormat="1" ht="106.5" customHeight="1">
      <c r="A62" s="226"/>
      <c r="B62" s="151"/>
      <c r="C62" s="151"/>
      <c r="D62" s="140" t="s">
        <v>148</v>
      </c>
      <c r="E62" s="22"/>
      <c r="F62" s="22" t="s">
        <v>159</v>
      </c>
      <c r="G62" s="178" t="s">
        <v>152</v>
      </c>
      <c r="H62" s="177"/>
      <c r="I62" s="83"/>
      <c r="J62" s="178" t="s">
        <v>216</v>
      </c>
      <c r="K62" s="190">
        <v>44956</v>
      </c>
      <c r="L62" s="181">
        <v>45321</v>
      </c>
      <c r="M62" s="154"/>
      <c r="N62" s="179">
        <v>19993000.010000002</v>
      </c>
      <c r="O62" s="227">
        <v>0.05</v>
      </c>
      <c r="P62" s="6"/>
      <c r="Q62" s="6"/>
    </row>
    <row r="63" spans="1:29" s="56" customFormat="1" ht="112.5" customHeight="1" thickBot="1">
      <c r="A63" s="235" t="s">
        <v>214</v>
      </c>
      <c r="B63" s="236"/>
      <c r="C63" s="236"/>
      <c r="D63" s="237" t="s">
        <v>149</v>
      </c>
      <c r="E63" s="238"/>
      <c r="F63" s="238" t="s">
        <v>161</v>
      </c>
      <c r="G63" s="239" t="s">
        <v>151</v>
      </c>
      <c r="H63" s="240"/>
      <c r="I63" s="241"/>
      <c r="J63" s="239" t="s">
        <v>160</v>
      </c>
      <c r="K63" s="242">
        <v>44956</v>
      </c>
      <c r="L63" s="243">
        <v>45321</v>
      </c>
      <c r="M63" s="244"/>
      <c r="N63" s="245">
        <v>19070000</v>
      </c>
      <c r="O63" s="246">
        <v>0.05</v>
      </c>
      <c r="P63" s="57"/>
      <c r="Q63" s="57"/>
    </row>
    <row r="65" spans="10:10" ht="90" customHeight="1">
      <c r="J65" s="173"/>
    </row>
    <row r="66" spans="10:10" ht="90" customHeight="1">
      <c r="J66" s="173"/>
    </row>
    <row r="67" spans="10:10" ht="90" customHeight="1">
      <c r="J67" s="173"/>
    </row>
  </sheetData>
  <autoFilter ref="J1:J59"/>
  <mergeCells count="94">
    <mergeCell ref="P20:P22"/>
    <mergeCell ref="U20:U22"/>
    <mergeCell ref="AR20:AR22"/>
    <mergeCell ref="N14:N16"/>
    <mergeCell ref="N17:N19"/>
    <mergeCell ref="N20:N22"/>
    <mergeCell ref="P14:P16"/>
    <mergeCell ref="U14:U16"/>
    <mergeCell ref="AR14:AR16"/>
    <mergeCell ref="P17:P19"/>
    <mergeCell ref="U17:U19"/>
    <mergeCell ref="AR17:AR19"/>
    <mergeCell ref="O14:O16"/>
    <mergeCell ref="O17:O19"/>
    <mergeCell ref="D20:D22"/>
    <mergeCell ref="G20:G22"/>
    <mergeCell ref="J20:J22"/>
    <mergeCell ref="K20:K22"/>
    <mergeCell ref="O20:O22"/>
    <mergeCell ref="F20:F22"/>
    <mergeCell ref="L20:L22"/>
    <mergeCell ref="L14:L16"/>
    <mergeCell ref="F14:F16"/>
    <mergeCell ref="F17:F19"/>
    <mergeCell ref="D14:D16"/>
    <mergeCell ref="G14:G16"/>
    <mergeCell ref="J14:J16"/>
    <mergeCell ref="K14:K16"/>
    <mergeCell ref="D17:D19"/>
    <mergeCell ref="G17:G19"/>
    <mergeCell ref="J17:J19"/>
    <mergeCell ref="K17:K19"/>
    <mergeCell ref="M11:M13"/>
    <mergeCell ref="O11:O13"/>
    <mergeCell ref="U11:U13"/>
    <mergeCell ref="AR11:AR13"/>
    <mergeCell ref="N11:N13"/>
    <mergeCell ref="F11:F13"/>
    <mergeCell ref="G11:G13"/>
    <mergeCell ref="J11:J13"/>
    <mergeCell ref="K11:K13"/>
    <mergeCell ref="L11:L13"/>
    <mergeCell ref="N35:N37"/>
    <mergeCell ref="O35:O37"/>
    <mergeCell ref="G35:G37"/>
    <mergeCell ref="J35:J37"/>
    <mergeCell ref="K35:K37"/>
    <mergeCell ref="L35:L37"/>
    <mergeCell ref="M35:M37"/>
    <mergeCell ref="A35:A37"/>
    <mergeCell ref="B35:B37"/>
    <mergeCell ref="C35:C37"/>
    <mergeCell ref="D35:D37"/>
    <mergeCell ref="F35:F37"/>
    <mergeCell ref="N29:N31"/>
    <mergeCell ref="O29:O31"/>
    <mergeCell ref="A32:A34"/>
    <mergeCell ref="B32:B34"/>
    <mergeCell ref="C32:C34"/>
    <mergeCell ref="D32:D34"/>
    <mergeCell ref="F32:F34"/>
    <mergeCell ref="G32:G34"/>
    <mergeCell ref="J32:J34"/>
    <mergeCell ref="K32:K34"/>
    <mergeCell ref="L32:L34"/>
    <mergeCell ref="M32:M34"/>
    <mergeCell ref="N32:N34"/>
    <mergeCell ref="O32:O34"/>
    <mergeCell ref="G29:G31"/>
    <mergeCell ref="J29:J31"/>
    <mergeCell ref="K29:K31"/>
    <mergeCell ref="L29:L31"/>
    <mergeCell ref="M29:M31"/>
    <mergeCell ref="A29:A31"/>
    <mergeCell ref="B29:B31"/>
    <mergeCell ref="C29:C31"/>
    <mergeCell ref="D29:D31"/>
    <mergeCell ref="F29:F31"/>
    <mergeCell ref="N26:N28"/>
    <mergeCell ref="O26:O28"/>
    <mergeCell ref="D2:O2"/>
    <mergeCell ref="A1:O1"/>
    <mergeCell ref="G26:G28"/>
    <mergeCell ref="J26:J28"/>
    <mergeCell ref="K26:K28"/>
    <mergeCell ref="L26:L28"/>
    <mergeCell ref="M26:M28"/>
    <mergeCell ref="A26:A28"/>
    <mergeCell ref="B26:B28"/>
    <mergeCell ref="C26:C28"/>
    <mergeCell ref="D26:D28"/>
    <mergeCell ref="F26:F28"/>
    <mergeCell ref="L17:L19"/>
    <mergeCell ref="D11:D13"/>
  </mergeCells>
  <conditionalFormatting sqref="M61:M63 M53:M54 L51:L52 M29:M37 L26:M28 L49 L4:L5 M4:M10">
    <cfRule type="cellIs" dxfId="9" priority="72" operator="lessThan">
      <formula>43189</formula>
    </cfRule>
  </conditionalFormatting>
  <conditionalFormatting sqref="L51:L52 L26:L28 L49 L4:L5">
    <cfRule type="cellIs" dxfId="8" priority="71" operator="lessThan">
      <formula>43707</formula>
    </cfRule>
  </conditionalFormatting>
  <conditionalFormatting sqref="M53:M58 O11 O14 O17 O20 M11:M22 L39:L44 M25:M48 L26:L28">
    <cfRule type="timePeriod" dxfId="7" priority="58" timePeriod="thisMonth">
      <formula>AND(MONTH(L11)=MONTH(TODAY()),YEAR(L11)=YEAR(TODAY()))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2" fitToWidth="4" fitToHeight="4" orientation="landscape" r:id="rId1"/>
  <rowBreaks count="1" manualBreakCount="1">
    <brk id="28" min="3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3"/>
  <sheetViews>
    <sheetView view="pageBreakPreview" topLeftCell="D9" zoomScale="40" zoomScaleNormal="100" zoomScaleSheetLayoutView="40" workbookViewId="0">
      <selection activeCell="D13" sqref="A13:XFD13"/>
    </sheetView>
  </sheetViews>
  <sheetFormatPr defaultRowHeight="90" customHeight="1"/>
  <cols>
    <col min="1" max="1" width="8.28515625" style="11" hidden="1" customWidth="1"/>
    <col min="2" max="2" width="20" style="11" hidden="1" customWidth="1"/>
    <col min="3" max="3" width="30.140625" style="12" hidden="1" customWidth="1"/>
    <col min="4" max="4" width="30.85546875" style="13" customWidth="1"/>
    <col min="5" max="5" width="28.140625" style="13" hidden="1" customWidth="1"/>
    <col min="6" max="6" width="26.42578125" style="13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4" customWidth="1"/>
    <col min="11" max="11" width="34" style="30" customWidth="1"/>
    <col min="12" max="12" width="37.85546875" style="30" customWidth="1"/>
    <col min="13" max="13" width="30.7109375" style="30" hidden="1" customWidth="1"/>
    <col min="14" max="14" width="36.7109375" style="44" customWidth="1"/>
    <col min="15" max="15" width="36.7109375" style="31" customWidth="1"/>
    <col min="16" max="16" width="9.140625" style="32"/>
    <col min="17" max="17" width="25.85546875" style="32" bestFit="1" customWidth="1"/>
    <col min="18" max="18" width="22.28515625" style="15" bestFit="1" customWidth="1"/>
    <col min="19" max="29" width="9.140625" style="15"/>
    <col min="30" max="16384" width="9.140625" style="16"/>
  </cols>
  <sheetData>
    <row r="1" spans="1:18" s="81" customFormat="1" ht="162.75" customHeight="1">
      <c r="A1" s="214" t="s">
        <v>140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18" s="10" customFormat="1" ht="83.25" customHeight="1">
      <c r="A2" s="62"/>
      <c r="B2" s="62"/>
      <c r="C2" s="9"/>
      <c r="D2" s="192" t="s">
        <v>6</v>
      </c>
      <c r="E2" s="192"/>
      <c r="F2" s="192"/>
      <c r="G2" s="216"/>
      <c r="H2" s="216"/>
      <c r="I2" s="192"/>
      <c r="J2" s="192"/>
      <c r="K2" s="192"/>
      <c r="L2" s="192"/>
      <c r="M2" s="192"/>
      <c r="N2" s="192"/>
      <c r="O2" s="192"/>
    </row>
    <row r="3" spans="1:18" s="8" customFormat="1" ht="116.25" customHeight="1">
      <c r="A3" s="1"/>
      <c r="B3" s="1" t="s">
        <v>4</v>
      </c>
      <c r="C3" s="7" t="s">
        <v>5</v>
      </c>
      <c r="D3" s="2" t="s">
        <v>9</v>
      </c>
      <c r="E3" s="2" t="s">
        <v>3</v>
      </c>
      <c r="F3" s="17" t="s">
        <v>2</v>
      </c>
      <c r="G3" s="20" t="s">
        <v>25</v>
      </c>
      <c r="H3" s="21"/>
      <c r="I3" s="18" t="s">
        <v>1</v>
      </c>
      <c r="J3" s="2" t="s">
        <v>26</v>
      </c>
      <c r="K3" s="23" t="s">
        <v>27</v>
      </c>
      <c r="L3" s="23" t="s">
        <v>29</v>
      </c>
      <c r="M3" s="23" t="s">
        <v>2</v>
      </c>
      <c r="N3" s="43" t="s">
        <v>0</v>
      </c>
      <c r="O3" s="24" t="s">
        <v>28</v>
      </c>
      <c r="P3" s="25"/>
      <c r="Q3" s="25"/>
    </row>
    <row r="4" spans="1:18" s="6" customFormat="1" ht="106.5" customHeight="1">
      <c r="D4" s="76" t="s">
        <v>54</v>
      </c>
      <c r="E4" s="76"/>
      <c r="F4" s="77" t="s">
        <v>55</v>
      </c>
      <c r="G4" s="38" t="s">
        <v>63</v>
      </c>
      <c r="H4" s="78"/>
      <c r="I4" s="19"/>
      <c r="J4" s="39" t="s">
        <v>56</v>
      </c>
      <c r="K4" s="37">
        <v>44784</v>
      </c>
      <c r="L4" s="37">
        <f>K4+183</f>
        <v>44967</v>
      </c>
      <c r="M4" s="35"/>
      <c r="N4" s="40">
        <v>299332.53000000003</v>
      </c>
      <c r="O4" s="26" t="s">
        <v>163</v>
      </c>
    </row>
    <row r="5" spans="1:18" s="6" customFormat="1" ht="106.5" customHeight="1">
      <c r="D5" s="76" t="s">
        <v>97</v>
      </c>
      <c r="E5" s="76"/>
      <c r="F5" s="77" t="s">
        <v>98</v>
      </c>
      <c r="G5" s="38" t="s">
        <v>99</v>
      </c>
      <c r="H5" s="78"/>
      <c r="I5" s="19"/>
      <c r="J5" s="39" t="s">
        <v>104</v>
      </c>
      <c r="K5" s="37">
        <v>44889</v>
      </c>
      <c r="L5" s="37">
        <f>K5+91.25</f>
        <v>44980.25</v>
      </c>
      <c r="M5" s="35"/>
      <c r="N5" s="40">
        <v>198338.83</v>
      </c>
      <c r="O5" s="26" t="s">
        <v>163</v>
      </c>
    </row>
    <row r="6" spans="1:18" s="63" customFormat="1" ht="116.25" customHeight="1">
      <c r="C6" s="63" t="s">
        <v>10</v>
      </c>
      <c r="D6" s="63" t="s">
        <v>11</v>
      </c>
      <c r="F6" s="68" t="s">
        <v>12</v>
      </c>
      <c r="G6" s="63" t="s">
        <v>64</v>
      </c>
      <c r="H6" s="79"/>
      <c r="I6" s="46"/>
      <c r="J6" s="64" t="s">
        <v>113</v>
      </c>
      <c r="K6" s="65">
        <v>44466</v>
      </c>
      <c r="L6" s="66">
        <v>45007</v>
      </c>
      <c r="M6" s="67">
        <v>44768</v>
      </c>
      <c r="N6" s="42">
        <v>1199625.5900000001</v>
      </c>
      <c r="O6" s="41" t="s">
        <v>163</v>
      </c>
    </row>
    <row r="7" spans="1:18" s="47" customFormat="1" ht="114" customHeight="1">
      <c r="A7" s="63"/>
      <c r="B7" s="63"/>
      <c r="C7" s="68" t="s">
        <v>8</v>
      </c>
      <c r="D7" s="63" t="s">
        <v>13</v>
      </c>
      <c r="E7" s="63"/>
      <c r="F7" s="68" t="s">
        <v>21</v>
      </c>
      <c r="G7" s="63" t="s">
        <v>65</v>
      </c>
      <c r="H7" s="79"/>
      <c r="I7" s="46" t="e">
        <f>#REF!+#REF!</f>
        <v>#REF!</v>
      </c>
      <c r="J7" s="64" t="s">
        <v>114</v>
      </c>
      <c r="K7" s="66">
        <v>44466</v>
      </c>
      <c r="L7" s="66">
        <v>45041</v>
      </c>
      <c r="M7" s="67">
        <f>L7+60</f>
        <v>45101</v>
      </c>
      <c r="N7" s="60">
        <v>2232543.33</v>
      </c>
      <c r="O7" s="61" t="s">
        <v>163</v>
      </c>
      <c r="R7" s="80"/>
    </row>
    <row r="8" spans="1:18" s="5" customFormat="1" ht="116.25" customHeight="1">
      <c r="A8" s="72"/>
      <c r="B8" s="72"/>
      <c r="C8" s="72"/>
      <c r="D8" s="5" t="s">
        <v>82</v>
      </c>
      <c r="E8" s="72"/>
      <c r="F8" s="5" t="s">
        <v>81</v>
      </c>
      <c r="G8" s="50" t="s">
        <v>83</v>
      </c>
      <c r="H8" s="45"/>
      <c r="I8" s="69"/>
      <c r="J8" s="72" t="s">
        <v>118</v>
      </c>
      <c r="K8" s="73">
        <v>44813</v>
      </c>
      <c r="L8" s="75">
        <v>44994</v>
      </c>
      <c r="M8" s="74"/>
      <c r="N8" s="70">
        <v>4949093.32</v>
      </c>
      <c r="O8" s="71" t="s">
        <v>163</v>
      </c>
      <c r="P8" s="72"/>
      <c r="Q8" s="72"/>
    </row>
    <row r="9" spans="1:18" ht="90" customHeight="1">
      <c r="D9" s="86" t="s">
        <v>164</v>
      </c>
      <c r="E9" s="86"/>
      <c r="F9" s="86" t="s">
        <v>166</v>
      </c>
      <c r="G9" s="87" t="s">
        <v>165</v>
      </c>
      <c r="H9" s="34"/>
      <c r="I9" s="34"/>
      <c r="J9" s="39"/>
      <c r="K9" s="37">
        <v>44701</v>
      </c>
      <c r="L9" s="37">
        <f>K9+(30+31+30+31)*2</f>
        <v>44945</v>
      </c>
      <c r="M9" s="37"/>
      <c r="N9" s="28">
        <v>1531278.41</v>
      </c>
      <c r="O9" s="36" t="s">
        <v>167</v>
      </c>
    </row>
    <row r="10" spans="1:18" s="55" customFormat="1" ht="116.25" customHeight="1">
      <c r="A10" s="92">
        <v>45</v>
      </c>
      <c r="B10" s="92"/>
      <c r="C10" s="92" t="s">
        <v>7</v>
      </c>
      <c r="D10" s="53" t="s">
        <v>16</v>
      </c>
      <c r="E10" s="90"/>
      <c r="F10" s="53" t="s">
        <v>24</v>
      </c>
      <c r="G10" s="50" t="s">
        <v>74</v>
      </c>
      <c r="H10" s="45"/>
      <c r="I10" s="85" t="e">
        <f>#REF!+#REF!</f>
        <v>#REF!</v>
      </c>
      <c r="J10" s="90" t="s">
        <v>113</v>
      </c>
      <c r="K10" s="93">
        <v>44470</v>
      </c>
      <c r="L10" s="93" t="s">
        <v>162</v>
      </c>
      <c r="M10" s="91" t="e">
        <f>L10+60</f>
        <v>#VALUE!</v>
      </c>
      <c r="N10" s="42">
        <v>4182674.74</v>
      </c>
      <c r="O10" s="89" t="s">
        <v>185</v>
      </c>
      <c r="P10" s="54"/>
      <c r="Q10" s="54"/>
    </row>
    <row r="11" spans="1:18" s="4" customFormat="1" ht="106.5" customHeight="1">
      <c r="A11" s="34"/>
      <c r="B11" s="34"/>
      <c r="C11" s="34"/>
      <c r="D11" s="22" t="s">
        <v>50</v>
      </c>
      <c r="E11" s="22"/>
      <c r="F11" s="22" t="s">
        <v>52</v>
      </c>
      <c r="G11" s="33" t="s">
        <v>61</v>
      </c>
      <c r="H11" s="141"/>
      <c r="I11" s="83"/>
      <c r="J11" s="39" t="s">
        <v>111</v>
      </c>
      <c r="K11" s="27">
        <v>44865</v>
      </c>
      <c r="L11" s="35">
        <f>K11+365</f>
        <v>45230</v>
      </c>
      <c r="M11" s="35"/>
      <c r="N11" s="40">
        <v>316070.48</v>
      </c>
      <c r="O11" s="26" t="s">
        <v>210</v>
      </c>
      <c r="P11" s="6"/>
      <c r="Q11" s="6"/>
    </row>
    <row r="12" spans="1:18" s="52" customFormat="1" ht="116.25" customHeight="1">
      <c r="A12" s="100"/>
      <c r="B12" s="100"/>
      <c r="C12" s="100"/>
      <c r="D12" s="96" t="s">
        <v>20</v>
      </c>
      <c r="E12" s="96"/>
      <c r="F12" s="96" t="s">
        <v>23</v>
      </c>
      <c r="G12" s="50" t="s">
        <v>78</v>
      </c>
      <c r="H12" s="87"/>
      <c r="I12" s="85"/>
      <c r="J12" s="96" t="s">
        <v>119</v>
      </c>
      <c r="K12" s="97">
        <v>44545</v>
      </c>
      <c r="L12" s="97">
        <v>45061</v>
      </c>
      <c r="M12" s="97">
        <f>L12+60</f>
        <v>45121</v>
      </c>
      <c r="N12" s="94">
        <v>5811073.7599999998</v>
      </c>
      <c r="O12" s="95" t="s">
        <v>212</v>
      </c>
      <c r="P12" s="51"/>
      <c r="Q12" s="51"/>
    </row>
    <row r="13" spans="1:18" s="100" customFormat="1" ht="116.25" customHeight="1">
      <c r="A13" s="96"/>
      <c r="B13" s="96"/>
      <c r="C13" s="96"/>
      <c r="D13" s="100" t="s">
        <v>82</v>
      </c>
      <c r="E13" s="96"/>
      <c r="F13" s="100" t="s">
        <v>81</v>
      </c>
      <c r="G13" s="50" t="s">
        <v>83</v>
      </c>
      <c r="H13" s="87"/>
      <c r="I13" s="69"/>
      <c r="J13" s="96" t="s">
        <v>118</v>
      </c>
      <c r="K13" s="97">
        <v>44813</v>
      </c>
      <c r="L13" s="98">
        <v>44994</v>
      </c>
      <c r="M13" s="99"/>
      <c r="N13" s="94">
        <v>4949093.32</v>
      </c>
      <c r="O13" s="95" t="s">
        <v>211</v>
      </c>
      <c r="P13" s="82"/>
      <c r="Q13" s="96"/>
    </row>
  </sheetData>
  <autoFilter ref="J1:J7"/>
  <mergeCells count="2">
    <mergeCell ref="A1:O1"/>
    <mergeCell ref="D2:O2"/>
  </mergeCells>
  <conditionalFormatting sqref="L4:M5">
    <cfRule type="cellIs" dxfId="6" priority="7" operator="lessThan">
      <formula>43189</formula>
    </cfRule>
  </conditionalFormatting>
  <conditionalFormatting sqref="L4:L5">
    <cfRule type="cellIs" dxfId="5" priority="6" operator="lessThan">
      <formula>43707</formula>
    </cfRule>
  </conditionalFormatting>
  <conditionalFormatting sqref="K7:K8 L7 M6:M8">
    <cfRule type="timePeriod" dxfId="4" priority="5" timePeriod="thisMonth">
      <formula>AND(MONTH(K6)=MONTH(TODAY()),YEAR(K6)=YEAR(TODAY()))</formula>
    </cfRule>
  </conditionalFormatting>
  <conditionalFormatting sqref="M8">
    <cfRule type="timePeriod" dxfId="3" priority="4" timePeriod="thisMonth">
      <formula>AND(MONTH(M8)=MONTH(TODAY()),YEAR(M8)=YEAR(TODAY()))</formula>
    </cfRule>
  </conditionalFormatting>
  <conditionalFormatting sqref="L11:M11">
    <cfRule type="cellIs" dxfId="2" priority="3" operator="lessThan">
      <formula>43189</formula>
    </cfRule>
  </conditionalFormatting>
  <conditionalFormatting sqref="L11">
    <cfRule type="cellIs" dxfId="1" priority="2" operator="lessThan">
      <formula>43707</formula>
    </cfRule>
  </conditionalFormatting>
  <conditionalFormatting sqref="M13">
    <cfRule type="timePeriod" dxfId="0" priority="1" timePeriod="thisMonth">
      <formula>AND(MONTH(M13)=MONTH(TODAY()),YEAR(M13)=YEAR(TODAY()))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8" fitToWidth="2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6"/>
  <sheetViews>
    <sheetView workbookViewId="0">
      <selection activeCell="B1" sqref="B1:G21"/>
    </sheetView>
  </sheetViews>
  <sheetFormatPr defaultRowHeight="15"/>
  <cols>
    <col min="1" max="1" width="10.140625" bestFit="1" customWidth="1"/>
    <col min="2" max="2" width="11.7109375" bestFit="1" customWidth="1"/>
    <col min="6" max="6" width="10.140625" bestFit="1" customWidth="1"/>
  </cols>
  <sheetData>
    <row r="2" spans="1:6">
      <c r="A2" s="172"/>
      <c r="B2" s="172"/>
      <c r="D2" s="172"/>
      <c r="F2" s="172"/>
    </row>
    <row r="3" spans="1:6">
      <c r="A3" s="172"/>
      <c r="B3" s="172"/>
      <c r="D3" s="172"/>
      <c r="F3" s="172"/>
    </row>
    <row r="4" spans="1:6">
      <c r="A4" s="172"/>
      <c r="B4" s="172"/>
      <c r="F4" s="172"/>
    </row>
    <row r="5" spans="1:6">
      <c r="B5" s="172"/>
      <c r="F5" s="172"/>
    </row>
    <row r="6" spans="1:6">
      <c r="B6" s="172"/>
      <c r="F6" s="172"/>
    </row>
    <row r="7" spans="1:6">
      <c r="B7" s="172"/>
    </row>
    <row r="8" spans="1:6">
      <c r="B8" s="172"/>
      <c r="F8" s="172"/>
    </row>
    <row r="9" spans="1:6">
      <c r="B9" s="172"/>
    </row>
    <row r="10" spans="1:6">
      <c r="B10" s="172"/>
    </row>
    <row r="11" spans="1:6">
      <c r="B11" s="172"/>
    </row>
    <row r="12" spans="1:6">
      <c r="B12" s="172"/>
    </row>
    <row r="13" spans="1:6">
      <c r="B13" s="172"/>
    </row>
    <row r="14" spans="1:6">
      <c r="B14" s="172"/>
    </row>
    <row r="16" spans="1:6">
      <c r="B16" s="17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ANDAMENTO</vt:lpstr>
      <vt:lpstr>OBRAS CONCLUIDAS</vt:lpstr>
      <vt:lpstr>Plan1</vt:lpstr>
      <vt:lpstr>ANDAMENTO!Area_de_impressao</vt:lpstr>
      <vt:lpstr>'OBRAS CONCLUIDAS'!Area_de_impressao</vt:lpstr>
      <vt:lpstr>ANDAMENTO!Titulos_de_impressao</vt:lpstr>
      <vt:lpstr>'OBRAS CONCLUIDAS'!Titulos_de_impressao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07176</cp:lastModifiedBy>
  <cp:lastPrinted>2023-07-24T12:07:21Z</cp:lastPrinted>
  <dcterms:created xsi:type="dcterms:W3CDTF">2012-10-16T18:02:55Z</dcterms:created>
  <dcterms:modified xsi:type="dcterms:W3CDTF">2023-07-24T12:10:08Z</dcterms:modified>
</cp:coreProperties>
</file>