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</sheets>
  <definedNames>
    <definedName name="_xlnm._FilterDatabase" localSheetId="0" hidden="1">ANDAMENTO!$J$1:$J$63</definedName>
    <definedName name="_xlnm._FilterDatabase" localSheetId="1" hidden="1">'OBRAS CONCLUIDAS'!$J$1:$J$7</definedName>
    <definedName name="_xlnm.Print_Area" localSheetId="0">ANDAMENTO!$D$1:$O$67</definedName>
    <definedName name="_xlnm.Print_Area" localSheetId="1">'OBRAS CONCLUIDAS'!$D$1:$O$10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10" i="15"/>
  <c r="I10"/>
  <c r="L22" i="13" l="1"/>
  <c r="L19"/>
  <c r="L16"/>
  <c r="L9" i="15"/>
  <c r="T26" i="13"/>
  <c r="M26"/>
  <c r="L26"/>
  <c r="T25"/>
  <c r="L25"/>
  <c r="M25" s="1"/>
  <c r="M13"/>
  <c r="L13"/>
  <c r="L9" l="1"/>
  <c r="M7" i="15" l="1"/>
  <c r="I7"/>
  <c r="L5"/>
  <c r="L4"/>
  <c r="L6" i="13" l="1"/>
  <c r="L61"/>
  <c r="L60"/>
  <c r="L59"/>
  <c r="L45"/>
  <c r="L4"/>
  <c r="M37" l="1"/>
  <c r="M31"/>
  <c r="M28"/>
  <c r="M57" l="1"/>
  <c r="M56"/>
  <c r="M52" l="1"/>
  <c r="M55" l="1"/>
  <c r="M54"/>
  <c r="M53" l="1"/>
</calcChain>
</file>

<file path=xl/sharedStrings.xml><?xml version="1.0" encoding="utf-8"?>
<sst xmlns="http://schemas.openxmlformats.org/spreadsheetml/2006/main" count="294" uniqueCount="237">
  <si>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</si>
  <si>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</si>
  <si>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</si>
  <si>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</si>
  <si>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</si>
  <si>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</si>
  <si>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</si>
  <si>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</si>
  <si>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</si>
  <si>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</si>
  <si>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</si>
  <si>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</si>
  <si>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</si>
  <si>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</si>
  <si>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</si>
  <si>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</si>
  <si>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</si>
  <si>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</si>
  <si>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</si>
  <si>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</si>
  <si>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</si>
  <si>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</si>
  <si>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</si>
  <si>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</si>
  <si>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</si>
  <si>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10/2022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</si>
  <si>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</si>
  <si>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</si>
  <si>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</si>
  <si>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</si>
  <si>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</si>
  <si>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</si>
  <si>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</si>
  <si>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</si>
  <si>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</si>
  <si>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</si>
  <si>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</si>
  <si>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</si>
  <si>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</si>
  <si>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</si>
  <si>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</si>
  <si>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</si>
  <si>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</si>
  <si>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</si>
  <si>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</si>
  <si>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</si>
  <si>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</si>
  <si>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87/2022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</si>
  <si>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</si>
  <si>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</si>
  <si>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</si>
  <si>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</si>
  <si>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</si>
  <si>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</si>
  <si>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</si>
  <si>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</si>
  <si>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</si>
  <si>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</si>
  <si>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</si>
  <si>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</si>
  <si>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</si>
  <si>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</si>
  <si>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</si>
  <si>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</si>
  <si>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</si>
  <si>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</si>
  <si>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</si>
  <si>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</si>
  <si>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</si>
  <si>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</si>
  <si>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</si>
  <si>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</si>
  <si>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</si>
  <si>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</si>
  <si>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</si>
  <si>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</si>
  <si>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</si>
  <si>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</si>
  <si>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</si>
  <si>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</si>
  <si>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</si>
  <si>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</si>
  <si>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</si>
  <si>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</si>
  <si>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</si>
  <si>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</si>
  <si>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</si>
  <si>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</si>
  <si>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</si>
  <si>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</si>
  <si>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</si>
  <si>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</si>
  <si>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</si>
  <si>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</si>
  <si>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</si>
  <si>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</si>
  <si>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</si>
  <si>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</si>
  <si>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</si>
  <si>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17/22</t>
  </si>
  <si>
    <t>Execução de Projetos para infraestrutura do loteamento Mar Verde</t>
  </si>
  <si>
    <t>251/22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</si>
  <si>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</si>
  <si>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</si>
  <si>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</si>
  <si>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</si>
  <si>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</si>
  <si>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</si>
  <si>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</si>
  <si>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SANECONS SANEAMENTO CONSTRUÇÃO E SERVIÇOS LTDA, CNPJ/MF nº 08.771.264/0001-50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</si>
  <si>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</si>
  <si>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</si>
  <si>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</si>
  <si>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</si>
  <si>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</si>
  <si>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OFK ENGENHARIA EIRELI, CNPJ nº 10.596.045/0001-24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</si>
  <si>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</si>
  <si>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</si>
  <si>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</si>
  <si>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</si>
  <si>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</si>
  <si>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</si>
  <si>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</si>
  <si>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</si>
  <si>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</si>
  <si>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</si>
  <si>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</si>
  <si>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HEBROM CONSTRUÇÕES LTDA, CNPJ/MF nº 04.941.945/0001-69,</t>
  </si>
  <si>
    <t>REFAPY CONSTRUTORA EIRELI ME, CNPJ/MF nº 22.122.330/0001-92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</si>
  <si>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</si>
  <si>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</si>
  <si>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</si>
  <si>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</si>
  <si>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</si>
  <si>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</si>
  <si>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</si>
  <si>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</si>
  <si>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</si>
  <si>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TCL CONSTRUÇÕES E LOCAÇÕES LTDA EPP CNPJ/MF sob n.º 09.174.349/0001-14</t>
  </si>
  <si>
    <t>AVC FIRE INSTALAÇÃO E VENDA DE EQUIPAMENTOS EIRELI CNPJ/MF sob nº 37.134.629/0001-34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</si>
  <si>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</si>
  <si>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</si>
  <si>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</si>
  <si>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</si>
  <si>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</si>
  <si>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</si>
  <si>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</si>
  <si>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</si>
  <si>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</si>
  <si>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</si>
  <si>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</si>
  <si>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</si>
  <si>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</si>
  <si>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</si>
  <si>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</si>
  <si>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</si>
  <si>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</si>
  <si>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BANDEIRA COMERCIO E SERVIÇOS DE LOCAÇÃO DE EQUIPAMENTOS ELETRÔNICOS LTDA, 
 CNPJ/MF sob nº 19.842.108/0001-50</t>
  </si>
  <si>
    <t>66/23</t>
  </si>
  <si>
    <t>69/23</t>
  </si>
  <si>
    <t>SANEEL SERVIÇOS TERCERIZADOS LTDA, CNPJ/MF sob nº 42.956.991/0001-20</t>
  </si>
  <si>
    <t>CONSTRUMEDICI ENGENHARIA E COMÉRCIO LTDA, CNPJ nº 46.044.392/0001-91</t>
  </si>
  <si>
    <t>CONSTRUÇÕES E EMPREENDIMENTOS EIRELI,  CNPJ nº 00.688.529/0001-40</t>
  </si>
  <si>
    <t>199/22</t>
  </si>
  <si>
    <t>200/22</t>
  </si>
  <si>
    <t>CONSTRUTORA PROGREDIOR LTDA, CNPJ nº 59.838.989/0001-10</t>
  </si>
  <si>
    <t>201/22</t>
  </si>
  <si>
    <t>PARALISADA</t>
  </si>
  <si>
    <t>obra concluída</t>
  </si>
  <si>
    <t>TP 01/22</t>
  </si>
  <si>
    <t>Finalização da Construção da EMEF -Getuba</t>
  </si>
  <si>
    <t>69/22</t>
  </si>
  <si>
    <t>Obra concluíuda e escola entregue a população</t>
  </si>
  <si>
    <t>Construção de Salão Multiuso no Campo Fortaleza - bairro Travessão</t>
  </si>
  <si>
    <t>104/23</t>
  </si>
  <si>
    <t>CC 11/23</t>
  </si>
  <si>
    <t>TP 03/23</t>
  </si>
  <si>
    <t>103/23</t>
  </si>
  <si>
    <t>TP 04/23</t>
  </si>
  <si>
    <t>105/2023</t>
  </si>
  <si>
    <t>TP 05/23</t>
  </si>
  <si>
    <t>112/23</t>
  </si>
  <si>
    <t>AGUARDANDO CAUÇÃO</t>
  </si>
  <si>
    <t>TP 06/23</t>
  </si>
  <si>
    <t>106/23</t>
  </si>
  <si>
    <t>CONTRATO REINCID</t>
  </si>
  <si>
    <t>EM PROCESSO DE FORMALIZAÇÃO PARA FINS DE RESCISÃO DE CONTRATO</t>
  </si>
  <si>
    <t>CC 04/23</t>
  </si>
  <si>
    <t>71/23</t>
  </si>
  <si>
    <t>TOTAL</t>
  </si>
  <si>
    <t>AGUARDANDO ANÁLISE PROC. LICITATÓRIO PELO ESTADO</t>
  </si>
  <si>
    <t>CONV.</t>
  </si>
  <si>
    <t>PREF.</t>
  </si>
  <si>
    <t>CC 05/23</t>
  </si>
  <si>
    <t>-</t>
  </si>
  <si>
    <t>A INICIAR</t>
  </si>
  <si>
    <t>CC 06/23</t>
  </si>
  <si>
    <t>CC 07/23</t>
  </si>
  <si>
    <t>CC 09/23</t>
  </si>
  <si>
    <t>91/23</t>
  </si>
  <si>
    <t>EM ANDAMENTO</t>
  </si>
  <si>
    <t>CC 10/23</t>
  </si>
  <si>
    <t>96/23</t>
  </si>
  <si>
    <t>101/23</t>
  </si>
  <si>
    <t>99/23</t>
  </si>
  <si>
    <t>102/23</t>
  </si>
  <si>
    <t>OBRAS CONCLUÍDAS</t>
  </si>
  <si>
    <t>OBRA CONCLUÍDA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</si>
  <si>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</si>
  <si>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</si>
  <si>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MRS CONSTRUTORA - CNPJ/MF sob nº 42.464.272/0001-92</t>
  </si>
  <si>
    <t>ARAUCARIA SERVIÇOS DA CONSTRUÇÃO CIVIL LTDA - CNPJ/MF sob nº 11.662.234/0001-10</t>
  </si>
  <si>
    <t>LECOPAV CONSTRUÇÃO E ENGENHARIA LTDA - CNPJ/MF sob nº 08.933.237/0001-37</t>
  </si>
  <si>
    <t>ARAÚJO CONSTRUÇÕES - CNPJ/MF sob nº 47.209.786/0001-15</t>
  </si>
  <si>
    <t>TRENNA CONSTRUÇÕES LTDA - CNPJ/MF sob nº 10.526.567/0001-50</t>
  </si>
  <si>
    <t>M.C.ENGENHARIA - CNPJ/MF sob n.º 71.654.446/0001-88</t>
  </si>
  <si>
    <t>TECPAR - CNPJ/MF sob n.º 11.744.028/0001-50</t>
  </si>
  <si>
    <t>R.S. RAZUK - CNPJ/MF sob n.º 29.574.617/0001-00</t>
  </si>
  <si>
    <t>Reforma e Adequação para Sala de Multimídia na SEDUC – Bairro Indaiá</t>
  </si>
  <si>
    <t>Infraestrutura de Reforma de Ciclovia - Cidade Jardim - Convênio Estadual</t>
  </si>
  <si>
    <t>Reforma de Cobertura e Proteção térmica e acústica - Ginásio Cide Casa Branca</t>
  </si>
  <si>
    <t>Reforma e Ampliação do Canil e Gatil - Jardim Britânia</t>
  </si>
  <si>
    <t xml:space="preserve">Execução de muros e reparos em guarda corpos em diversos locais do Municipio </t>
  </si>
  <si>
    <t>Infraestrutura no Morro Santo Antônio</t>
  </si>
  <si>
    <t>Reforma em prédio para unidade de educação infantil CEI Estrela Dálva - Jardim Califórnia</t>
  </si>
  <si>
    <t>Infraestrutura de pavimentação e drenagem - Bairro Pontal Santa Marina</t>
  </si>
  <si>
    <t>Terraplanagem, Contenção e Drenagem no Morro da Prainha</t>
  </si>
  <si>
    <t>Reforma da praça de lazer - Bairro Pereque Mirim</t>
  </si>
  <si>
    <t>Infraestrutura elétrica em diversos ginásios do município</t>
  </si>
  <si>
    <t>Pavimentação de diversas ruas da região norte do município de Caraguattauba / SP</t>
  </si>
  <si>
    <t>Execução de base de concreto para instalação de academia ao ar livre em diversos locais do município</t>
  </si>
  <si>
    <t>Reforma da Praça de Lazer - bairro Porto Novo - Convênio Estadual</t>
  </si>
  <si>
    <t>Construção da Praça de Lazer - bairro Recanto do Sol - Convênio Estadual</t>
  </si>
  <si>
    <t>Infraestrutura de Ciclovia na Região Norte no Municipio - Convênio Estadual</t>
  </si>
  <si>
    <t>Pavimentação nas Regiões Central e Norte no Município - Convênio Federal</t>
  </si>
  <si>
    <t>Pavimentação em diversas ruas da Região Norte no Municipio - Convênio Federal</t>
  </si>
  <si>
    <t>Pavimentação Asfáltica na Região Sul do Município - Convênio Federal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</si>
</sst>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&quot;R$&quot;\ #,##0.00"/>
    <numFmt numFmtId="168" formatCode="_-* #,##0_-;\-* #,##0_-;_-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1"/>
      <name val="Calibri"/>
      <family val="2"/>
      <scheme val="minor"/>
    </font>
    <font>
      <sz val="20"/>
      <color rgb="FFFF0000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0" fillId="2" borderId="0" xfId="0" applyFont="1" applyFill="1"/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44" fontId="28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8" fillId="0" borderId="10" xfId="0" applyNumberFormat="1" applyFont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vertical="center" wrapText="1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0" fontId="31" fillId="2" borderId="18" xfId="0" applyFont="1" applyFill="1" applyBorder="1" applyAlignment="1">
      <alignment horizontal="center" vertical="center" wrapText="1"/>
    </xf>
    <xf numFmtId="4" fontId="31" fillId="2" borderId="18" xfId="0" applyNumberFormat="1" applyFont="1" applyFill="1" applyBorder="1" applyAlignment="1">
      <alignment horizontal="center" vertical="center" wrapText="1"/>
    </xf>
    <xf numFmtId="4" fontId="31" fillId="2" borderId="18" xfId="0" applyNumberFormat="1" applyFont="1" applyFill="1" applyBorder="1" applyAlignment="1">
      <alignment horizontal="center" vertical="center"/>
    </xf>
    <xf numFmtId="167" fontId="21" fillId="2" borderId="18" xfId="0" applyNumberFormat="1" applyFont="1" applyFill="1" applyBorder="1" applyAlignment="1">
      <alignment horizontal="center" vertical="center"/>
    </xf>
    <xf numFmtId="168" fontId="31" fillId="2" borderId="18" xfId="46" applyNumberFormat="1" applyFont="1" applyFill="1" applyBorder="1" applyAlignment="1">
      <alignment horizontal="center" vertical="center"/>
    </xf>
    <xf numFmtId="44" fontId="37" fillId="2" borderId="18" xfId="45" applyFont="1" applyFill="1" applyBorder="1" applyAlignment="1">
      <alignment horizontal="center" vertical="center"/>
    </xf>
    <xf numFmtId="168" fontId="37" fillId="2" borderId="18" xfId="46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4" fontId="31" fillId="2" borderId="10" xfId="0" applyNumberFormat="1" applyFont="1" applyFill="1" applyBorder="1" applyAlignment="1">
      <alignment horizontal="center" vertical="center" wrapText="1"/>
    </xf>
    <xf numFmtId="4" fontId="31" fillId="2" borderId="10" xfId="0" applyNumberFormat="1" applyFont="1" applyFill="1" applyBorder="1" applyAlignment="1">
      <alignment horizontal="center" vertical="center"/>
    </xf>
    <xf numFmtId="167" fontId="21" fillId="2" borderId="10" xfId="0" applyNumberFormat="1" applyFont="1" applyFill="1" applyBorder="1" applyAlignment="1">
      <alignment horizontal="center" vertical="center"/>
    </xf>
    <xf numFmtId="168" fontId="31" fillId="2" borderId="10" xfId="46" applyNumberFormat="1" applyFont="1" applyFill="1" applyBorder="1" applyAlignment="1">
      <alignment horizontal="center" vertical="center"/>
    </xf>
    <xf numFmtId="44" fontId="37" fillId="2" borderId="10" xfId="45" applyFont="1" applyFill="1" applyBorder="1" applyAlignment="1">
      <alignment horizontal="center" vertical="center"/>
    </xf>
    <xf numFmtId="168" fontId="37" fillId="2" borderId="10" xfId="46" applyNumberFormat="1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 wrapText="1"/>
    </xf>
    <xf numFmtId="4" fontId="31" fillId="2" borderId="25" xfId="0" applyNumberFormat="1" applyFont="1" applyFill="1" applyBorder="1" applyAlignment="1">
      <alignment horizontal="center" vertical="center" wrapText="1"/>
    </xf>
    <xf numFmtId="4" fontId="31" fillId="2" borderId="25" xfId="0" applyNumberFormat="1" applyFont="1" applyFill="1" applyBorder="1" applyAlignment="1">
      <alignment horizontal="center" vertical="center"/>
    </xf>
    <xf numFmtId="167" fontId="21" fillId="2" borderId="25" xfId="0" applyNumberFormat="1" applyFont="1" applyFill="1" applyBorder="1" applyAlignment="1">
      <alignment horizontal="center" vertical="center"/>
    </xf>
    <xf numFmtId="168" fontId="31" fillId="2" borderId="25" xfId="46" applyNumberFormat="1" applyFont="1" applyFill="1" applyBorder="1" applyAlignment="1">
      <alignment horizontal="center" vertical="center"/>
    </xf>
    <xf numFmtId="44" fontId="37" fillId="2" borderId="25" xfId="45" applyFont="1" applyFill="1" applyBorder="1" applyAlignment="1">
      <alignment horizontal="center" vertical="center"/>
    </xf>
    <xf numFmtId="168" fontId="37" fillId="2" borderId="25" xfId="46" applyNumberFormat="1" applyFont="1" applyFill="1" applyBorder="1" applyAlignment="1">
      <alignment horizontal="center" vertical="center"/>
    </xf>
    <xf numFmtId="4" fontId="21" fillId="2" borderId="28" xfId="0" applyNumberFormat="1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44" fontId="31" fillId="2" borderId="28" xfId="45" applyFont="1" applyFill="1" applyBorder="1" applyAlignment="1">
      <alignment horizontal="center" vertical="center" wrapText="1"/>
    </xf>
    <xf numFmtId="4" fontId="31" fillId="2" borderId="28" xfId="0" applyNumberFormat="1" applyFont="1" applyFill="1" applyBorder="1" applyAlignment="1">
      <alignment horizontal="center" vertical="center" wrapText="1"/>
    </xf>
    <xf numFmtId="168" fontId="31" fillId="2" borderId="28" xfId="46" applyNumberFormat="1" applyFont="1" applyFill="1" applyBorder="1" applyAlignment="1">
      <alignment horizontal="center" vertical="center" wrapText="1"/>
    </xf>
    <xf numFmtId="44" fontId="37" fillId="2" borderId="28" xfId="45" applyFont="1" applyFill="1" applyBorder="1" applyAlignment="1">
      <alignment horizontal="center" vertical="center" wrapText="1"/>
    </xf>
    <xf numFmtId="168" fontId="37" fillId="2" borderId="28" xfId="46" applyNumberFormat="1" applyFont="1" applyFill="1" applyBorder="1" applyAlignment="1">
      <alignment horizontal="center" vertical="center" wrapText="1"/>
    </xf>
    <xf numFmtId="43" fontId="21" fillId="2" borderId="29" xfId="46" applyFont="1" applyFill="1" applyBorder="1" applyAlignment="1">
      <alignment horizontal="center" vertical="center"/>
    </xf>
    <xf numFmtId="0" fontId="27" fillId="2" borderId="0" xfId="0" applyFont="1" applyFill="1"/>
    <xf numFmtId="0" fontId="25" fillId="0" borderId="0" xfId="0" applyFont="1" applyFill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166" fontId="24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4" fillId="0" borderId="10" xfId="0" applyFont="1" applyBorder="1"/>
    <xf numFmtId="0" fontId="26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44" fontId="31" fillId="2" borderId="19" xfId="45" applyFont="1" applyFill="1" applyBorder="1" applyAlignment="1">
      <alignment horizontal="center" vertical="center"/>
    </xf>
    <xf numFmtId="44" fontId="31" fillId="2" borderId="22" xfId="45" applyFont="1" applyFill="1" applyBorder="1" applyAlignment="1">
      <alignment horizontal="center" vertical="center"/>
    </xf>
    <xf numFmtId="44" fontId="31" fillId="2" borderId="26" xfId="45" applyFont="1" applyFill="1" applyBorder="1" applyAlignment="1">
      <alignment horizontal="center" vertical="center"/>
    </xf>
    <xf numFmtId="43" fontId="21" fillId="2" borderId="20" xfId="46" applyFont="1" applyFill="1" applyBorder="1" applyAlignment="1">
      <alignment horizontal="center" vertical="center"/>
    </xf>
    <xf numFmtId="43" fontId="21" fillId="2" borderId="23" xfId="46" applyFont="1" applyFill="1" applyBorder="1" applyAlignment="1">
      <alignment horizontal="center" vertical="center"/>
    </xf>
    <xf numFmtId="43" fontId="21" fillId="2" borderId="27" xfId="46" applyFont="1" applyFill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vertical="center" wrapText="1"/>
    </xf>
    <xf numFmtId="167" fontId="21" fillId="2" borderId="18" xfId="45" applyNumberFormat="1" applyFont="1" applyFill="1" applyBorder="1" applyAlignment="1">
      <alignment horizontal="center" vertical="center" wrapText="1"/>
    </xf>
    <xf numFmtId="43" fontId="21" fillId="2" borderId="20" xfId="46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0" fontId="27" fillId="2" borderId="21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43" fontId="21" fillId="2" borderId="23" xfId="46" applyFont="1" applyFill="1" applyBorder="1" applyAlignment="1">
      <alignment horizontal="center" vertical="center" wrapText="1"/>
    </xf>
    <xf numFmtId="43" fontId="21" fillId="2" borderId="27" xfId="46" applyFont="1" applyFill="1" applyBorder="1" applyAlignment="1">
      <alignment horizontal="center" vertical="center" wrapText="1"/>
    </xf>
    <xf numFmtId="44" fontId="24" fillId="2" borderId="30" xfId="45" applyFont="1" applyFill="1" applyBorder="1" applyAlignment="1">
      <alignment horizontal="center" vertical="center" wrapText="1"/>
    </xf>
    <xf numFmtId="44" fontId="24" fillId="2" borderId="14" xfId="45" applyFont="1" applyFill="1" applyBorder="1" applyAlignment="1">
      <alignment horizontal="center" vertical="center"/>
    </xf>
    <xf numFmtId="44" fontId="24" fillId="2" borderId="31" xfId="45" applyFont="1" applyFill="1" applyBorder="1" applyAlignment="1">
      <alignment horizontal="center" vertical="center"/>
    </xf>
    <xf numFmtId="44" fontId="24" fillId="2" borderId="32" xfId="45" applyFont="1" applyFill="1" applyBorder="1" applyAlignment="1">
      <alignment horizontal="center" vertical="center"/>
    </xf>
    <xf numFmtId="44" fontId="24" fillId="2" borderId="33" xfId="45" applyFont="1" applyFill="1" applyBorder="1" applyAlignment="1">
      <alignment horizontal="center" vertical="center"/>
    </xf>
    <xf numFmtId="44" fontId="24" fillId="2" borderId="34" xfId="45" applyFont="1" applyFill="1" applyBorder="1" applyAlignment="1">
      <alignment horizontal="center" vertical="center"/>
    </xf>
    <xf numFmtId="44" fontId="24" fillId="2" borderId="35" xfId="45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9" fontId="26" fillId="0" borderId="37" xfId="44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9" fontId="27" fillId="0" borderId="37" xfId="44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9" fontId="24" fillId="2" borderId="37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/>
    </xf>
    <xf numFmtId="0" fontId="24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 wrapText="1"/>
    </xf>
    <xf numFmtId="9" fontId="24" fillId="2" borderId="37" xfId="0" applyNumberFormat="1" applyFont="1" applyFill="1" applyBorder="1" applyAlignment="1">
      <alignment horizontal="center" vertical="center"/>
    </xf>
    <xf numFmtId="9" fontId="27" fillId="2" borderId="37" xfId="44" applyFont="1" applyFill="1" applyBorder="1" applyAlignment="1">
      <alignment horizontal="center" vertical="center" wrapText="1"/>
    </xf>
    <xf numFmtId="9" fontId="27" fillId="2" borderId="37" xfId="44" applyFont="1" applyFill="1" applyBorder="1" applyAlignment="1">
      <alignment horizontal="center" vertical="center" wrapText="1"/>
    </xf>
    <xf numFmtId="9" fontId="27" fillId="0" borderId="37" xfId="44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9" fontId="27" fillId="2" borderId="37" xfId="44" applyFont="1" applyFill="1" applyBorder="1" applyAlignment="1">
      <alignment horizontal="center" vertical="center"/>
    </xf>
    <xf numFmtId="0" fontId="25" fillId="0" borderId="24" xfId="0" applyFont="1" applyBorder="1"/>
    <xf numFmtId="0" fontId="24" fillId="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/>
    </xf>
    <xf numFmtId="0" fontId="24" fillId="0" borderId="25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4" fillId="0" borderId="25" xfId="0" applyFont="1" applyBorder="1" applyAlignment="1">
      <alignment vertical="center" wrapText="1"/>
    </xf>
    <xf numFmtId="4" fontId="24" fillId="0" borderId="25" xfId="0" applyNumberFormat="1" applyFont="1" applyFill="1" applyBorder="1" applyAlignment="1">
      <alignment horizontal="center" vertical="center" wrapText="1"/>
    </xf>
    <xf numFmtId="0" fontId="28" fillId="2" borderId="25" xfId="0" applyFont="1" applyFill="1" applyBorder="1" applyAlignment="1">
      <alignment horizontal="center" vertical="center" wrapText="1"/>
    </xf>
    <xf numFmtId="14" fontId="28" fillId="0" borderId="25" xfId="0" applyNumberFormat="1" applyFont="1" applyBorder="1" applyAlignment="1">
      <alignment horizontal="center" vertical="center" wrapText="1"/>
    </xf>
    <xf numFmtId="14" fontId="27" fillId="2" borderId="25" xfId="0" applyNumberFormat="1" applyFont="1" applyFill="1" applyBorder="1" applyAlignment="1">
      <alignment horizontal="center" vertical="center"/>
    </xf>
    <xf numFmtId="164" fontId="27" fillId="0" borderId="25" xfId="0" applyNumberFormat="1" applyFont="1" applyFill="1" applyBorder="1" applyAlignment="1">
      <alignment horizontal="center" vertical="center"/>
    </xf>
    <xf numFmtId="44" fontId="28" fillId="0" borderId="25" xfId="0" applyNumberFormat="1" applyFont="1" applyBorder="1" applyAlignment="1">
      <alignment horizontal="center" vertical="center" wrapText="1"/>
    </xf>
    <xf numFmtId="9" fontId="27" fillId="0" borderId="38" xfId="44" applyFont="1" applyFill="1" applyBorder="1" applyAlignment="1">
      <alignment horizontal="center" vertical="center"/>
    </xf>
  </cellXfs>
  <cellStyles count="47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Separador de milhares" xfId="46" builtinId="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66699"/>
          <a:ext cx="2494492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67"/>
  <sheetViews>
    <sheetView tabSelected="1" topLeftCell="D55" zoomScale="40" zoomScaleNormal="40" zoomScaleSheetLayoutView="50" workbookViewId="0">
      <selection activeCell="G50" sqref="G50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47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4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44" s="81" customFormat="1" ht="162.75" customHeight="1">
      <c r="A1" s="194" t="s">
        <v>208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P1" s="131"/>
      <c r="Q1" s="131"/>
    </row>
    <row r="2" spans="1:44" s="10" customFormat="1" ht="83.25" customHeight="1">
      <c r="A2" s="197"/>
      <c r="B2" s="154"/>
      <c r="C2" s="154"/>
      <c r="D2" s="159" t="s">
        <v>6</v>
      </c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98"/>
      <c r="P2" s="132"/>
      <c r="Q2" s="132"/>
    </row>
    <row r="3" spans="1:44" s="8" customFormat="1" ht="116.25" customHeight="1">
      <c r="A3" s="199"/>
      <c r="B3" s="1" t="s">
        <v>4</v>
      </c>
      <c r="C3" s="1" t="s">
        <v>5</v>
      </c>
      <c r="D3" s="155" t="s">
        <v>9</v>
      </c>
      <c r="E3" s="155" t="s">
        <v>3</v>
      </c>
      <c r="F3" s="155" t="s">
        <v>2</v>
      </c>
      <c r="G3" s="20" t="s">
        <v>26</v>
      </c>
      <c r="H3" s="141"/>
      <c r="I3" s="1" t="s">
        <v>1</v>
      </c>
      <c r="J3" s="146" t="s">
        <v>27</v>
      </c>
      <c r="K3" s="23" t="s">
        <v>28</v>
      </c>
      <c r="L3" s="23" t="s">
        <v>30</v>
      </c>
      <c r="M3" s="23" t="s">
        <v>2</v>
      </c>
      <c r="N3" s="43" t="s">
        <v>0</v>
      </c>
      <c r="O3" s="200" t="s">
        <v>29</v>
      </c>
      <c r="P3" s="25"/>
      <c r="Q3" s="25"/>
    </row>
    <row r="4" spans="1:44" s="4" customFormat="1" ht="106.5" customHeight="1">
      <c r="A4" s="201"/>
      <c r="B4" s="33"/>
      <c r="C4" s="33"/>
      <c r="D4" s="22" t="s">
        <v>52</v>
      </c>
      <c r="E4" s="22"/>
      <c r="F4" s="22" t="s">
        <v>54</v>
      </c>
      <c r="G4" s="32" t="s">
        <v>63</v>
      </c>
      <c r="H4" s="141"/>
      <c r="I4" s="83"/>
      <c r="J4" s="149" t="s">
        <v>117</v>
      </c>
      <c r="K4" s="38">
        <v>44865</v>
      </c>
      <c r="L4" s="36">
        <f>K4+365</f>
        <v>45230</v>
      </c>
      <c r="M4" s="153"/>
      <c r="N4" s="40">
        <v>316070.48</v>
      </c>
      <c r="O4" s="202" t="s">
        <v>207</v>
      </c>
      <c r="P4" s="6"/>
      <c r="Q4" s="6"/>
    </row>
    <row r="5" spans="1:44" s="4" customFormat="1" ht="106.5" customHeight="1">
      <c r="A5" s="201"/>
      <c r="B5" s="33"/>
      <c r="C5" s="33"/>
      <c r="D5" s="22" t="s">
        <v>53</v>
      </c>
      <c r="E5" s="22"/>
      <c r="F5" s="22" t="s">
        <v>55</v>
      </c>
      <c r="G5" s="32" t="s">
        <v>64</v>
      </c>
      <c r="H5" s="141"/>
      <c r="I5" s="83"/>
      <c r="J5" s="152" t="s">
        <v>118</v>
      </c>
      <c r="K5" s="38">
        <v>44865</v>
      </c>
      <c r="L5" s="36">
        <v>45261</v>
      </c>
      <c r="M5" s="153"/>
      <c r="N5" s="40">
        <v>315809.34000000003</v>
      </c>
      <c r="O5" s="202">
        <v>0.22</v>
      </c>
      <c r="P5" s="6"/>
      <c r="Q5" s="6"/>
    </row>
    <row r="6" spans="1:44" s="4" customFormat="1" ht="106.5" customHeight="1">
      <c r="A6" s="201"/>
      <c r="B6" s="33"/>
      <c r="C6" s="33"/>
      <c r="D6" s="22" t="s">
        <v>99</v>
      </c>
      <c r="E6" s="22"/>
      <c r="F6" s="22" t="s">
        <v>101</v>
      </c>
      <c r="G6" s="32" t="s">
        <v>100</v>
      </c>
      <c r="H6" s="141"/>
      <c r="I6" s="83"/>
      <c r="J6" s="152" t="s">
        <v>109</v>
      </c>
      <c r="K6" s="36">
        <v>44882</v>
      </c>
      <c r="L6" s="36">
        <f>K6+182.5</f>
        <v>45064.5</v>
      </c>
      <c r="M6" s="153"/>
      <c r="N6" s="40">
        <v>244784.52</v>
      </c>
      <c r="O6" s="202">
        <v>0.9</v>
      </c>
      <c r="P6" s="6"/>
      <c r="Q6" s="6"/>
    </row>
    <row r="7" spans="1:44" s="4" customFormat="1" ht="106.5" customHeight="1">
      <c r="A7" s="201"/>
      <c r="B7" s="33"/>
      <c r="C7" s="33"/>
      <c r="D7" s="22" t="s">
        <v>86</v>
      </c>
      <c r="E7" s="22"/>
      <c r="F7" s="22" t="s">
        <v>87</v>
      </c>
      <c r="G7" s="32" t="s">
        <v>105</v>
      </c>
      <c r="H7" s="141"/>
      <c r="I7" s="83"/>
      <c r="J7" s="152" t="s">
        <v>111</v>
      </c>
      <c r="K7" s="36">
        <v>44881</v>
      </c>
      <c r="L7" s="36">
        <v>45185</v>
      </c>
      <c r="M7" s="153"/>
      <c r="N7" s="40">
        <v>299000.65999999997</v>
      </c>
      <c r="O7" s="202">
        <v>0.75</v>
      </c>
      <c r="P7" s="6"/>
      <c r="Q7" s="6"/>
    </row>
    <row r="8" spans="1:44" s="4" customFormat="1" ht="106.5" customHeight="1">
      <c r="A8" s="201"/>
      <c r="B8" s="33"/>
      <c r="C8" s="33"/>
      <c r="D8" s="22" t="s">
        <v>129</v>
      </c>
      <c r="E8" s="22"/>
      <c r="F8" s="22" t="s">
        <v>131</v>
      </c>
      <c r="G8" s="33" t="s">
        <v>218</v>
      </c>
      <c r="H8" s="141"/>
      <c r="I8" s="83"/>
      <c r="J8" s="149" t="s">
        <v>139</v>
      </c>
      <c r="K8" s="175">
        <v>44900</v>
      </c>
      <c r="L8" s="175">
        <v>45201</v>
      </c>
      <c r="M8" s="153"/>
      <c r="N8" s="133">
        <v>316132.15000000002</v>
      </c>
      <c r="O8" s="202">
        <v>0.99</v>
      </c>
      <c r="P8" s="6"/>
      <c r="Q8" s="6"/>
    </row>
    <row r="9" spans="1:44" s="4" customFormat="1" ht="106.5" customHeight="1">
      <c r="A9" s="201"/>
      <c r="B9" s="33"/>
      <c r="C9" s="33"/>
      <c r="D9" s="22" t="s">
        <v>130</v>
      </c>
      <c r="E9" s="22"/>
      <c r="F9" s="22" t="s">
        <v>132</v>
      </c>
      <c r="G9" s="33" t="s">
        <v>230</v>
      </c>
      <c r="H9" s="141"/>
      <c r="I9" s="83"/>
      <c r="J9" s="149" t="s">
        <v>133</v>
      </c>
      <c r="K9" s="175">
        <v>44922</v>
      </c>
      <c r="L9" s="175">
        <f>K9+183</f>
        <v>45105</v>
      </c>
      <c r="M9" s="153"/>
      <c r="N9" s="133">
        <v>318622.69</v>
      </c>
      <c r="O9" s="202">
        <v>0.65</v>
      </c>
      <c r="P9" s="6"/>
      <c r="Q9" s="6"/>
    </row>
    <row r="10" spans="1:44" s="6" customFormat="1" ht="106.5" customHeight="1">
      <c r="A10" s="203"/>
      <c r="B10" s="39"/>
      <c r="C10" s="39"/>
      <c r="D10" s="76" t="s">
        <v>175</v>
      </c>
      <c r="E10" s="76"/>
      <c r="F10" s="134" t="s">
        <v>174</v>
      </c>
      <c r="G10" s="39" t="s">
        <v>173</v>
      </c>
      <c r="H10" s="94"/>
      <c r="I10" s="85"/>
      <c r="J10" s="149" t="s">
        <v>210</v>
      </c>
      <c r="K10" s="36">
        <v>45056</v>
      </c>
      <c r="L10" s="36">
        <v>45301</v>
      </c>
      <c r="M10" s="153"/>
      <c r="N10" s="40">
        <v>321845.94</v>
      </c>
      <c r="O10" s="202">
        <v>0</v>
      </c>
    </row>
    <row r="11" spans="1:44" s="4" customFormat="1" ht="106.5" customHeight="1">
      <c r="A11" s="201"/>
      <c r="B11" s="33"/>
      <c r="C11" s="33"/>
      <c r="D11" s="22" t="s">
        <v>147</v>
      </c>
      <c r="E11" s="22"/>
      <c r="F11" s="22" t="s">
        <v>158</v>
      </c>
      <c r="G11" s="32" t="s">
        <v>231</v>
      </c>
      <c r="H11" s="141"/>
      <c r="I11" s="83"/>
      <c r="J11" s="50" t="s">
        <v>157</v>
      </c>
      <c r="K11" s="91" t="s">
        <v>149</v>
      </c>
      <c r="L11" s="157">
        <v>45359</v>
      </c>
      <c r="M11" s="153"/>
      <c r="N11" s="89">
        <v>315406.84999999998</v>
      </c>
      <c r="O11" s="202">
        <v>0.01</v>
      </c>
      <c r="P11" s="6"/>
      <c r="Q11" s="6"/>
    </row>
    <row r="12" spans="1:44" s="56" customFormat="1" ht="105" customHeight="1" thickBot="1">
      <c r="A12" s="201"/>
      <c r="B12" s="33"/>
      <c r="C12" s="33"/>
      <c r="D12" s="22" t="s">
        <v>148</v>
      </c>
      <c r="E12" s="22"/>
      <c r="F12" s="22" t="s">
        <v>159</v>
      </c>
      <c r="G12" s="32" t="s">
        <v>232</v>
      </c>
      <c r="H12" s="141"/>
      <c r="I12" s="83"/>
      <c r="J12" s="50" t="s">
        <v>160</v>
      </c>
      <c r="K12" s="91" t="s">
        <v>150</v>
      </c>
      <c r="L12" s="157">
        <v>45363</v>
      </c>
      <c r="M12" s="153"/>
      <c r="N12" s="89">
        <v>284147.51</v>
      </c>
      <c r="O12" s="202">
        <v>0.01</v>
      </c>
      <c r="P12" s="57"/>
      <c r="Q12" s="57"/>
    </row>
    <row r="13" spans="1:44" s="181" customFormat="1" ht="39.75" customHeight="1">
      <c r="A13" s="204"/>
      <c r="B13" s="149"/>
      <c r="C13" s="178"/>
      <c r="D13" s="160" t="s">
        <v>187</v>
      </c>
      <c r="E13" s="149"/>
      <c r="F13" s="165" t="s">
        <v>188</v>
      </c>
      <c r="G13" s="165" t="s">
        <v>219</v>
      </c>
      <c r="H13" s="149"/>
      <c r="I13" s="69"/>
      <c r="J13" s="161" t="s">
        <v>211</v>
      </c>
      <c r="K13" s="162">
        <v>45000</v>
      </c>
      <c r="L13" s="163">
        <f>K13+183+61</f>
        <v>45244</v>
      </c>
      <c r="M13" s="183">
        <f>L13+61</f>
        <v>45305</v>
      </c>
      <c r="N13" s="165">
        <v>168114.79</v>
      </c>
      <c r="O13" s="205">
        <v>0.35</v>
      </c>
      <c r="P13" s="187">
        <v>168114.79</v>
      </c>
      <c r="Q13" s="135" t="s">
        <v>189</v>
      </c>
      <c r="R13" s="104"/>
      <c r="S13" s="102" t="s">
        <v>189</v>
      </c>
      <c r="T13" s="179">
        <v>168114.79</v>
      </c>
      <c r="U13" s="166">
        <v>29500.48</v>
      </c>
      <c r="V13" s="104"/>
      <c r="W13" s="104"/>
      <c r="X13" s="104"/>
      <c r="Y13" s="104"/>
      <c r="Z13" s="106"/>
      <c r="AA13" s="107"/>
      <c r="AB13" s="108"/>
      <c r="AC13" s="103"/>
      <c r="AD13" s="103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80" t="s">
        <v>190</v>
      </c>
    </row>
    <row r="14" spans="1:44" s="181" customFormat="1" ht="39.950000000000003" customHeight="1">
      <c r="A14" s="204"/>
      <c r="B14" s="149"/>
      <c r="C14" s="178"/>
      <c r="D14" s="160"/>
      <c r="E14" s="149"/>
      <c r="F14" s="165"/>
      <c r="G14" s="165"/>
      <c r="H14" s="149"/>
      <c r="I14" s="69"/>
      <c r="J14" s="161"/>
      <c r="K14" s="162"/>
      <c r="L14" s="163"/>
      <c r="M14" s="183"/>
      <c r="N14" s="165"/>
      <c r="O14" s="205"/>
      <c r="P14" s="188">
        <v>150000</v>
      </c>
      <c r="Q14" s="149" t="s">
        <v>191</v>
      </c>
      <c r="R14" s="184"/>
      <c r="S14" s="109" t="s">
        <v>191</v>
      </c>
      <c r="T14" s="112">
        <v>150000</v>
      </c>
      <c r="U14" s="167"/>
      <c r="V14" s="111"/>
      <c r="W14" s="111"/>
      <c r="X14" s="111"/>
      <c r="Y14" s="111"/>
      <c r="Z14" s="113"/>
      <c r="AA14" s="114"/>
      <c r="AB14" s="115"/>
      <c r="AC14" s="110"/>
      <c r="AD14" s="110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85"/>
    </row>
    <row r="15" spans="1:44" s="181" customFormat="1" ht="39.950000000000003" customHeight="1" thickBot="1">
      <c r="A15" s="204"/>
      <c r="B15" s="149"/>
      <c r="C15" s="178"/>
      <c r="D15" s="160"/>
      <c r="E15" s="149"/>
      <c r="F15" s="165"/>
      <c r="G15" s="165"/>
      <c r="H15" s="149"/>
      <c r="I15" s="69"/>
      <c r="J15" s="161"/>
      <c r="K15" s="162"/>
      <c r="L15" s="163"/>
      <c r="M15" s="183"/>
      <c r="N15" s="165"/>
      <c r="O15" s="205"/>
      <c r="P15" s="189">
        <v>18114.79</v>
      </c>
      <c r="Q15" s="137" t="s">
        <v>192</v>
      </c>
      <c r="R15" s="118"/>
      <c r="S15" s="116" t="s">
        <v>192</v>
      </c>
      <c r="T15" s="119">
        <v>18114.79</v>
      </c>
      <c r="U15" s="168"/>
      <c r="V15" s="118"/>
      <c r="W15" s="118"/>
      <c r="X15" s="118"/>
      <c r="Y15" s="118"/>
      <c r="Z15" s="120"/>
      <c r="AA15" s="121"/>
      <c r="AB15" s="122"/>
      <c r="AC15" s="117"/>
      <c r="AD15" s="117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86"/>
    </row>
    <row r="16" spans="1:44" s="101" customFormat="1" ht="39.950000000000003" customHeight="1">
      <c r="A16" s="203"/>
      <c r="B16" s="39"/>
      <c r="C16" s="177"/>
      <c r="D16" s="160" t="s">
        <v>193</v>
      </c>
      <c r="E16" s="149"/>
      <c r="F16" s="165" t="s">
        <v>203</v>
      </c>
      <c r="G16" s="165" t="s">
        <v>220</v>
      </c>
      <c r="H16" s="149"/>
      <c r="I16" s="69"/>
      <c r="J16" s="161" t="s">
        <v>212</v>
      </c>
      <c r="K16" s="162">
        <v>45051</v>
      </c>
      <c r="L16" s="163">
        <f>K16+183</f>
        <v>45234</v>
      </c>
      <c r="M16" s="136"/>
      <c r="N16" s="206">
        <v>313352.83</v>
      </c>
      <c r="O16" s="205">
        <v>0.05</v>
      </c>
      <c r="P16" s="190">
        <v>313352.83</v>
      </c>
      <c r="Q16" s="135"/>
      <c r="R16" s="104"/>
      <c r="S16" s="102"/>
      <c r="T16" s="105"/>
      <c r="U16" s="166"/>
      <c r="V16" s="104"/>
      <c r="W16" s="104"/>
      <c r="X16" s="104"/>
      <c r="Y16" s="104"/>
      <c r="Z16" s="106"/>
      <c r="AA16" s="107"/>
      <c r="AB16" s="108"/>
      <c r="AC16" s="103"/>
      <c r="AD16" s="103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69" t="s">
        <v>195</v>
      </c>
    </row>
    <row r="17" spans="1:44" s="101" customFormat="1" ht="39.950000000000003" customHeight="1">
      <c r="A17" s="203"/>
      <c r="B17" s="39"/>
      <c r="C17" s="177"/>
      <c r="D17" s="160"/>
      <c r="E17" s="149"/>
      <c r="F17" s="165"/>
      <c r="G17" s="165"/>
      <c r="H17" s="149"/>
      <c r="I17" s="69"/>
      <c r="J17" s="161"/>
      <c r="K17" s="162"/>
      <c r="L17" s="163"/>
      <c r="M17" s="136"/>
      <c r="N17" s="206"/>
      <c r="O17" s="205"/>
      <c r="P17" s="191"/>
      <c r="Q17" s="97"/>
      <c r="R17" s="111"/>
      <c r="S17" s="109"/>
      <c r="T17" s="112"/>
      <c r="U17" s="167"/>
      <c r="V17" s="111"/>
      <c r="W17" s="111"/>
      <c r="X17" s="111"/>
      <c r="Y17" s="111"/>
      <c r="Z17" s="113"/>
      <c r="AA17" s="114"/>
      <c r="AB17" s="115"/>
      <c r="AC17" s="110"/>
      <c r="AD17" s="110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70"/>
    </row>
    <row r="18" spans="1:44" s="101" customFormat="1" ht="39.950000000000003" customHeight="1" thickBot="1">
      <c r="A18" s="203"/>
      <c r="B18" s="39"/>
      <c r="C18" s="177"/>
      <c r="D18" s="160"/>
      <c r="E18" s="149"/>
      <c r="F18" s="165"/>
      <c r="G18" s="165"/>
      <c r="H18" s="149"/>
      <c r="I18" s="69"/>
      <c r="J18" s="161"/>
      <c r="K18" s="162"/>
      <c r="L18" s="163"/>
      <c r="M18" s="136"/>
      <c r="N18" s="206"/>
      <c r="O18" s="205"/>
      <c r="P18" s="192"/>
      <c r="Q18" s="137"/>
      <c r="R18" s="118"/>
      <c r="S18" s="116"/>
      <c r="T18" s="119"/>
      <c r="U18" s="168"/>
      <c r="V18" s="118"/>
      <c r="W18" s="118"/>
      <c r="X18" s="118"/>
      <c r="Y18" s="118"/>
      <c r="Z18" s="120"/>
      <c r="AA18" s="121"/>
      <c r="AB18" s="122"/>
      <c r="AC18" s="117"/>
      <c r="AD18" s="117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71"/>
    </row>
    <row r="19" spans="1:44" s="101" customFormat="1" ht="39.950000000000003" customHeight="1">
      <c r="A19" s="203"/>
      <c r="B19" s="39"/>
      <c r="C19" s="177"/>
      <c r="D19" s="160" t="s">
        <v>196</v>
      </c>
      <c r="E19" s="149"/>
      <c r="F19" s="165" t="s">
        <v>204</v>
      </c>
      <c r="G19" s="165" t="s">
        <v>221</v>
      </c>
      <c r="H19" s="149"/>
      <c r="I19" s="69"/>
      <c r="J19" s="161" t="s">
        <v>211</v>
      </c>
      <c r="K19" s="162">
        <v>45050</v>
      </c>
      <c r="L19" s="163">
        <f>K19+183+60</f>
        <v>45293</v>
      </c>
      <c r="M19" s="136"/>
      <c r="N19" s="206">
        <v>317668.12</v>
      </c>
      <c r="O19" s="205">
        <v>0.4</v>
      </c>
      <c r="P19" s="190">
        <v>317668.12</v>
      </c>
      <c r="Q19" s="135"/>
      <c r="R19" s="104"/>
      <c r="S19" s="102"/>
      <c r="T19" s="105"/>
      <c r="U19" s="166"/>
      <c r="V19" s="104"/>
      <c r="W19" s="104"/>
      <c r="X19" s="104"/>
      <c r="Y19" s="104"/>
      <c r="Z19" s="106"/>
      <c r="AA19" s="107"/>
      <c r="AB19" s="108"/>
      <c r="AC19" s="103"/>
      <c r="AD19" s="103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69" t="s">
        <v>195</v>
      </c>
    </row>
    <row r="20" spans="1:44" s="101" customFormat="1" ht="39.950000000000003" customHeight="1">
      <c r="A20" s="203"/>
      <c r="B20" s="39"/>
      <c r="C20" s="177"/>
      <c r="D20" s="160"/>
      <c r="E20" s="149"/>
      <c r="F20" s="165"/>
      <c r="G20" s="165"/>
      <c r="H20" s="149"/>
      <c r="I20" s="69"/>
      <c r="J20" s="161"/>
      <c r="K20" s="162"/>
      <c r="L20" s="163"/>
      <c r="M20" s="136"/>
      <c r="N20" s="206"/>
      <c r="O20" s="205"/>
      <c r="P20" s="191"/>
      <c r="Q20" s="97"/>
      <c r="R20" s="111"/>
      <c r="S20" s="109"/>
      <c r="T20" s="112"/>
      <c r="U20" s="167"/>
      <c r="V20" s="111"/>
      <c r="W20" s="111"/>
      <c r="X20" s="111"/>
      <c r="Y20" s="111"/>
      <c r="Z20" s="113"/>
      <c r="AA20" s="114"/>
      <c r="AB20" s="115"/>
      <c r="AC20" s="110"/>
      <c r="AD20" s="110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70"/>
    </row>
    <row r="21" spans="1:44" s="101" customFormat="1" ht="39.950000000000003" customHeight="1" thickBot="1">
      <c r="A21" s="203"/>
      <c r="B21" s="39"/>
      <c r="C21" s="177"/>
      <c r="D21" s="160"/>
      <c r="E21" s="149"/>
      <c r="F21" s="165"/>
      <c r="G21" s="165"/>
      <c r="H21" s="149"/>
      <c r="I21" s="69"/>
      <c r="J21" s="161"/>
      <c r="K21" s="162"/>
      <c r="L21" s="163"/>
      <c r="M21" s="136"/>
      <c r="N21" s="206"/>
      <c r="O21" s="205"/>
      <c r="P21" s="192"/>
      <c r="Q21" s="137"/>
      <c r="R21" s="118"/>
      <c r="S21" s="116"/>
      <c r="T21" s="119"/>
      <c r="U21" s="168"/>
      <c r="V21" s="118"/>
      <c r="W21" s="118"/>
      <c r="X21" s="118"/>
      <c r="Y21" s="118"/>
      <c r="Z21" s="120"/>
      <c r="AA21" s="121"/>
      <c r="AB21" s="122"/>
      <c r="AC21" s="117"/>
      <c r="AD21" s="117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71"/>
    </row>
    <row r="22" spans="1:44" s="101" customFormat="1" ht="39.950000000000003" customHeight="1">
      <c r="A22" s="203"/>
      <c r="B22" s="39"/>
      <c r="C22" s="177"/>
      <c r="D22" s="160" t="s">
        <v>197</v>
      </c>
      <c r="E22" s="149"/>
      <c r="F22" s="165" t="s">
        <v>205</v>
      </c>
      <c r="G22" s="165" t="s">
        <v>222</v>
      </c>
      <c r="H22" s="149"/>
      <c r="I22" s="69"/>
      <c r="J22" s="161" t="s">
        <v>213</v>
      </c>
      <c r="K22" s="162">
        <v>45054</v>
      </c>
      <c r="L22" s="163">
        <f>K22+183</f>
        <v>45237</v>
      </c>
      <c r="M22" s="136"/>
      <c r="N22" s="206">
        <v>167610.34</v>
      </c>
      <c r="O22" s="205">
        <v>0.85</v>
      </c>
      <c r="P22" s="190">
        <v>167610.34</v>
      </c>
      <c r="Q22" s="135"/>
      <c r="R22" s="104"/>
      <c r="S22" s="102"/>
      <c r="T22" s="105"/>
      <c r="U22" s="166"/>
      <c r="V22" s="104"/>
      <c r="W22" s="104"/>
      <c r="X22" s="104"/>
      <c r="Y22" s="104"/>
      <c r="Z22" s="106"/>
      <c r="AA22" s="107"/>
      <c r="AB22" s="108"/>
      <c r="AC22" s="103"/>
      <c r="AD22" s="103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69" t="s">
        <v>195</v>
      </c>
    </row>
    <row r="23" spans="1:44" s="101" customFormat="1" ht="39.950000000000003" customHeight="1">
      <c r="A23" s="203"/>
      <c r="B23" s="39"/>
      <c r="C23" s="177"/>
      <c r="D23" s="160"/>
      <c r="E23" s="149"/>
      <c r="F23" s="165"/>
      <c r="G23" s="165"/>
      <c r="H23" s="149"/>
      <c r="I23" s="69"/>
      <c r="J23" s="161"/>
      <c r="K23" s="162"/>
      <c r="L23" s="163"/>
      <c r="M23" s="136"/>
      <c r="N23" s="206"/>
      <c r="O23" s="205"/>
      <c r="P23" s="191"/>
      <c r="Q23" s="97"/>
      <c r="R23" s="111"/>
      <c r="S23" s="109"/>
      <c r="T23" s="112"/>
      <c r="U23" s="167"/>
      <c r="V23" s="111"/>
      <c r="W23" s="111"/>
      <c r="X23" s="111"/>
      <c r="Y23" s="111"/>
      <c r="Z23" s="113"/>
      <c r="AA23" s="114"/>
      <c r="AB23" s="115"/>
      <c r="AC23" s="110"/>
      <c r="AD23" s="110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70"/>
    </row>
    <row r="24" spans="1:44" s="101" customFormat="1" ht="39.950000000000003" customHeight="1" thickBot="1">
      <c r="A24" s="203"/>
      <c r="B24" s="39"/>
      <c r="C24" s="177"/>
      <c r="D24" s="160"/>
      <c r="E24" s="149"/>
      <c r="F24" s="165"/>
      <c r="G24" s="165"/>
      <c r="H24" s="149"/>
      <c r="I24" s="69"/>
      <c r="J24" s="161"/>
      <c r="K24" s="162"/>
      <c r="L24" s="163"/>
      <c r="M24" s="136"/>
      <c r="N24" s="206"/>
      <c r="O24" s="205"/>
      <c r="P24" s="192"/>
      <c r="Q24" s="137"/>
      <c r="R24" s="118"/>
      <c r="S24" s="116"/>
      <c r="T24" s="119"/>
      <c r="U24" s="168"/>
      <c r="V24" s="118"/>
      <c r="W24" s="118"/>
      <c r="X24" s="118"/>
      <c r="Y24" s="118"/>
      <c r="Z24" s="120"/>
      <c r="AA24" s="121"/>
      <c r="AB24" s="122"/>
      <c r="AC24" s="117"/>
      <c r="AD24" s="117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71"/>
    </row>
    <row r="25" spans="1:44" s="101" customFormat="1" ht="99.75" customHeight="1" thickBot="1">
      <c r="A25" s="201"/>
      <c r="B25" s="33"/>
      <c r="C25" s="33"/>
      <c r="D25" s="207" t="s">
        <v>198</v>
      </c>
      <c r="E25" s="207"/>
      <c r="F25" s="207" t="s">
        <v>199</v>
      </c>
      <c r="G25" s="149" t="s">
        <v>223</v>
      </c>
      <c r="H25" s="86"/>
      <c r="I25" s="86"/>
      <c r="J25" s="149" t="s">
        <v>212</v>
      </c>
      <c r="K25" s="208">
        <v>45040</v>
      </c>
      <c r="L25" s="157">
        <f>K25+122</f>
        <v>45162</v>
      </c>
      <c r="M25" s="136">
        <f>L25+60</f>
        <v>45222</v>
      </c>
      <c r="N25" s="209">
        <v>301058.01</v>
      </c>
      <c r="O25" s="210">
        <v>0.5</v>
      </c>
      <c r="P25" s="193">
        <v>301058.01</v>
      </c>
      <c r="Q25" s="138" t="s">
        <v>192</v>
      </c>
      <c r="R25" s="123"/>
      <c r="S25" s="124" t="s">
        <v>192</v>
      </c>
      <c r="T25" s="123">
        <f>P25-R25</f>
        <v>301058.01</v>
      </c>
      <c r="U25" s="125"/>
      <c r="V25" s="126"/>
      <c r="W25" s="126"/>
      <c r="X25" s="126"/>
      <c r="Y25" s="126"/>
      <c r="Z25" s="127"/>
      <c r="AA25" s="128"/>
      <c r="AB25" s="129"/>
      <c r="AC25" s="126"/>
      <c r="AD25" s="126"/>
      <c r="AE25" s="126"/>
      <c r="AF25" s="126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30" t="s">
        <v>200</v>
      </c>
    </row>
    <row r="26" spans="1:44" s="101" customFormat="1" ht="99.75" customHeight="1" thickBot="1">
      <c r="A26" s="201"/>
      <c r="B26" s="33"/>
      <c r="C26" s="33"/>
      <c r="D26" s="207" t="s">
        <v>201</v>
      </c>
      <c r="E26" s="207"/>
      <c r="F26" s="207" t="s">
        <v>202</v>
      </c>
      <c r="G26" s="149" t="s">
        <v>224</v>
      </c>
      <c r="H26" s="86"/>
      <c r="I26" s="86"/>
      <c r="J26" s="149" t="s">
        <v>214</v>
      </c>
      <c r="K26" s="208">
        <v>45048</v>
      </c>
      <c r="L26" s="157">
        <f>K26+183</f>
        <v>45231</v>
      </c>
      <c r="M26" s="136">
        <f>L26+60</f>
        <v>45291</v>
      </c>
      <c r="N26" s="209">
        <v>307684.90000000002</v>
      </c>
      <c r="O26" s="210">
        <v>0.8</v>
      </c>
      <c r="P26" s="193">
        <v>307684.90000000002</v>
      </c>
      <c r="Q26" s="138" t="s">
        <v>192</v>
      </c>
      <c r="R26" s="123"/>
      <c r="S26" s="124" t="s">
        <v>192</v>
      </c>
      <c r="T26" s="123">
        <f>P26-R26</f>
        <v>307684.90000000002</v>
      </c>
      <c r="U26" s="125"/>
      <c r="V26" s="126"/>
      <c r="W26" s="126"/>
      <c r="X26" s="126"/>
      <c r="Y26" s="126"/>
      <c r="Z26" s="127"/>
      <c r="AA26" s="128"/>
      <c r="AB26" s="129"/>
      <c r="AC26" s="126"/>
      <c r="AD26" s="126"/>
      <c r="AE26" s="126"/>
      <c r="AF26" s="126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30" t="s">
        <v>200</v>
      </c>
    </row>
    <row r="27" spans="1:44" s="49" customFormat="1" ht="116.25" customHeight="1">
      <c r="A27" s="204"/>
      <c r="B27" s="149"/>
      <c r="C27" s="149"/>
      <c r="D27" s="149" t="s">
        <v>46</v>
      </c>
      <c r="E27" s="149"/>
      <c r="F27" s="149" t="s">
        <v>47</v>
      </c>
      <c r="G27" s="149" t="s">
        <v>225</v>
      </c>
      <c r="H27" s="92"/>
      <c r="I27" s="69"/>
      <c r="J27" s="147" t="s">
        <v>117</v>
      </c>
      <c r="K27" s="157">
        <v>44746</v>
      </c>
      <c r="L27" s="157">
        <v>45112</v>
      </c>
      <c r="M27" s="151"/>
      <c r="N27" s="148">
        <v>1391080.62</v>
      </c>
      <c r="O27" s="211">
        <v>0.9</v>
      </c>
      <c r="P27" s="47"/>
      <c r="Q27" s="47"/>
      <c r="R27" s="48"/>
    </row>
    <row r="28" spans="1:44" s="49" customFormat="1" ht="45.75" customHeight="1">
      <c r="A28" s="182"/>
      <c r="B28" s="160"/>
      <c r="C28" s="160"/>
      <c r="D28" s="160" t="s">
        <v>33</v>
      </c>
      <c r="E28" s="149"/>
      <c r="F28" s="165" t="s">
        <v>32</v>
      </c>
      <c r="G28" s="160" t="s">
        <v>68</v>
      </c>
      <c r="H28" s="92"/>
      <c r="I28" s="69"/>
      <c r="J28" s="161" t="s">
        <v>120</v>
      </c>
      <c r="K28" s="162">
        <v>44733</v>
      </c>
      <c r="L28" s="163">
        <v>45282</v>
      </c>
      <c r="M28" s="164">
        <f>L28+60</f>
        <v>45342</v>
      </c>
      <c r="N28" s="158">
        <v>530679.47</v>
      </c>
      <c r="O28" s="212">
        <v>0.75</v>
      </c>
      <c r="P28" s="47"/>
      <c r="Q28" s="47"/>
    </row>
    <row r="29" spans="1:44" s="49" customFormat="1" ht="45.75" customHeight="1">
      <c r="A29" s="182"/>
      <c r="B29" s="160"/>
      <c r="C29" s="160"/>
      <c r="D29" s="160"/>
      <c r="E29" s="149"/>
      <c r="F29" s="165"/>
      <c r="G29" s="160"/>
      <c r="H29" s="92"/>
      <c r="I29" s="84"/>
      <c r="J29" s="161"/>
      <c r="K29" s="162"/>
      <c r="L29" s="163"/>
      <c r="M29" s="164"/>
      <c r="N29" s="158"/>
      <c r="O29" s="212"/>
      <c r="P29" s="47"/>
      <c r="Q29" s="47"/>
    </row>
    <row r="30" spans="1:44" s="49" customFormat="1" ht="45.75" customHeight="1">
      <c r="A30" s="182"/>
      <c r="B30" s="160"/>
      <c r="C30" s="160"/>
      <c r="D30" s="160"/>
      <c r="E30" s="149"/>
      <c r="F30" s="165"/>
      <c r="G30" s="160"/>
      <c r="H30" s="92"/>
      <c r="I30" s="84"/>
      <c r="J30" s="161"/>
      <c r="K30" s="162"/>
      <c r="L30" s="163"/>
      <c r="M30" s="164"/>
      <c r="N30" s="158"/>
      <c r="O30" s="212"/>
      <c r="P30" s="47"/>
      <c r="Q30" s="47"/>
    </row>
    <row r="31" spans="1:44" s="49" customFormat="1" ht="45.75" customHeight="1">
      <c r="A31" s="182"/>
      <c r="B31" s="160"/>
      <c r="C31" s="160"/>
      <c r="D31" s="160" t="s">
        <v>34</v>
      </c>
      <c r="E31" s="149"/>
      <c r="F31" s="165" t="s">
        <v>35</v>
      </c>
      <c r="G31" s="160" t="s">
        <v>69</v>
      </c>
      <c r="H31" s="92"/>
      <c r="I31" s="69"/>
      <c r="J31" s="161" t="s">
        <v>117</v>
      </c>
      <c r="K31" s="162">
        <v>44718</v>
      </c>
      <c r="L31" s="162">
        <v>45143</v>
      </c>
      <c r="M31" s="164">
        <f>L31+60</f>
        <v>45203</v>
      </c>
      <c r="N31" s="158">
        <v>1293327.3999999999</v>
      </c>
      <c r="O31" s="212">
        <v>0.8</v>
      </c>
      <c r="P31" s="47"/>
      <c r="Q31" s="47"/>
    </row>
    <row r="32" spans="1:44" s="49" customFormat="1" ht="45.75" customHeight="1">
      <c r="A32" s="182"/>
      <c r="B32" s="160"/>
      <c r="C32" s="160"/>
      <c r="D32" s="160"/>
      <c r="E32" s="149"/>
      <c r="F32" s="165"/>
      <c r="G32" s="160"/>
      <c r="H32" s="92"/>
      <c r="I32" s="84"/>
      <c r="J32" s="161"/>
      <c r="K32" s="162"/>
      <c r="L32" s="162"/>
      <c r="M32" s="164"/>
      <c r="N32" s="158"/>
      <c r="O32" s="212"/>
      <c r="P32" s="47"/>
      <c r="Q32" s="47"/>
    </row>
    <row r="33" spans="1:17" s="49" customFormat="1" ht="45.75" customHeight="1">
      <c r="A33" s="182"/>
      <c r="B33" s="160"/>
      <c r="C33" s="160"/>
      <c r="D33" s="160"/>
      <c r="E33" s="149"/>
      <c r="F33" s="165"/>
      <c r="G33" s="160"/>
      <c r="H33" s="92"/>
      <c r="I33" s="84"/>
      <c r="J33" s="161"/>
      <c r="K33" s="162"/>
      <c r="L33" s="162"/>
      <c r="M33" s="164"/>
      <c r="N33" s="158"/>
      <c r="O33" s="212"/>
      <c r="P33" s="47"/>
      <c r="Q33" s="47"/>
    </row>
    <row r="34" spans="1:17" s="49" customFormat="1" ht="45.75" customHeight="1">
      <c r="A34" s="182"/>
      <c r="B34" s="160"/>
      <c r="C34" s="160"/>
      <c r="D34" s="160" t="s">
        <v>36</v>
      </c>
      <c r="E34" s="149"/>
      <c r="F34" s="165" t="s">
        <v>37</v>
      </c>
      <c r="G34" s="160" t="s">
        <v>70</v>
      </c>
      <c r="H34" s="92"/>
      <c r="I34" s="69"/>
      <c r="J34" s="161" t="s">
        <v>121</v>
      </c>
      <c r="K34" s="162" t="s">
        <v>45</v>
      </c>
      <c r="L34" s="176"/>
      <c r="M34" s="164"/>
      <c r="N34" s="158">
        <v>1324678.76</v>
      </c>
      <c r="O34" s="212" t="s">
        <v>186</v>
      </c>
      <c r="P34" s="47"/>
      <c r="Q34" s="47"/>
    </row>
    <row r="35" spans="1:17" s="49" customFormat="1" ht="45.75" customHeight="1">
      <c r="A35" s="182"/>
      <c r="B35" s="160"/>
      <c r="C35" s="160"/>
      <c r="D35" s="160"/>
      <c r="E35" s="149"/>
      <c r="F35" s="165"/>
      <c r="G35" s="160"/>
      <c r="H35" s="92"/>
      <c r="I35" s="84"/>
      <c r="J35" s="161"/>
      <c r="K35" s="162"/>
      <c r="L35" s="176"/>
      <c r="M35" s="164"/>
      <c r="N35" s="158"/>
      <c r="O35" s="212"/>
      <c r="P35" s="47"/>
      <c r="Q35" s="47"/>
    </row>
    <row r="36" spans="1:17" s="49" customFormat="1" ht="45.75" customHeight="1">
      <c r="A36" s="182"/>
      <c r="B36" s="160"/>
      <c r="C36" s="160"/>
      <c r="D36" s="160"/>
      <c r="E36" s="149"/>
      <c r="F36" s="165"/>
      <c r="G36" s="160"/>
      <c r="H36" s="92"/>
      <c r="I36" s="84"/>
      <c r="J36" s="161"/>
      <c r="K36" s="162"/>
      <c r="L36" s="176"/>
      <c r="M36" s="164"/>
      <c r="N36" s="158"/>
      <c r="O36" s="212"/>
      <c r="P36" s="47"/>
      <c r="Q36" s="47"/>
    </row>
    <row r="37" spans="1:17" s="49" customFormat="1" ht="45.75" customHeight="1">
      <c r="A37" s="182"/>
      <c r="B37" s="160"/>
      <c r="C37" s="160"/>
      <c r="D37" s="160" t="s">
        <v>38</v>
      </c>
      <c r="E37" s="149"/>
      <c r="F37" s="165" t="s">
        <v>39</v>
      </c>
      <c r="G37" s="160" t="s">
        <v>71</v>
      </c>
      <c r="H37" s="92"/>
      <c r="I37" s="69"/>
      <c r="J37" s="161" t="s">
        <v>120</v>
      </c>
      <c r="K37" s="162">
        <v>44726</v>
      </c>
      <c r="L37" s="162">
        <v>45396</v>
      </c>
      <c r="M37" s="164">
        <f>L37+60</f>
        <v>45456</v>
      </c>
      <c r="N37" s="158">
        <v>349158.34</v>
      </c>
      <c r="O37" s="212">
        <v>0.4</v>
      </c>
      <c r="P37" s="47"/>
      <c r="Q37" s="47"/>
    </row>
    <row r="38" spans="1:17" s="49" customFormat="1" ht="45.75" customHeight="1">
      <c r="A38" s="182"/>
      <c r="B38" s="160"/>
      <c r="C38" s="160"/>
      <c r="D38" s="160"/>
      <c r="E38" s="149"/>
      <c r="F38" s="165"/>
      <c r="G38" s="160"/>
      <c r="H38" s="92"/>
      <c r="I38" s="84"/>
      <c r="J38" s="161"/>
      <c r="K38" s="162"/>
      <c r="L38" s="162"/>
      <c r="M38" s="164"/>
      <c r="N38" s="158"/>
      <c r="O38" s="212"/>
      <c r="P38" s="47"/>
      <c r="Q38" s="47"/>
    </row>
    <row r="39" spans="1:17" s="49" customFormat="1" ht="45.75" customHeight="1">
      <c r="A39" s="182"/>
      <c r="B39" s="160"/>
      <c r="C39" s="160"/>
      <c r="D39" s="160"/>
      <c r="E39" s="149"/>
      <c r="F39" s="165"/>
      <c r="G39" s="160"/>
      <c r="H39" s="92"/>
      <c r="I39" s="84"/>
      <c r="J39" s="161"/>
      <c r="K39" s="162"/>
      <c r="L39" s="162"/>
      <c r="M39" s="164"/>
      <c r="N39" s="158"/>
      <c r="O39" s="212"/>
      <c r="P39" s="47"/>
      <c r="Q39" s="47"/>
    </row>
    <row r="40" spans="1:17" s="49" customFormat="1" ht="116.25" customHeight="1">
      <c r="A40" s="204"/>
      <c r="B40" s="149"/>
      <c r="C40" s="149"/>
      <c r="D40" s="149" t="s">
        <v>49</v>
      </c>
      <c r="E40" s="149"/>
      <c r="F40" s="53" t="s">
        <v>48</v>
      </c>
      <c r="G40" s="149" t="s">
        <v>72</v>
      </c>
      <c r="H40" s="92"/>
      <c r="I40" s="69"/>
      <c r="J40" s="147" t="s">
        <v>120</v>
      </c>
      <c r="K40" s="150" t="s">
        <v>45</v>
      </c>
      <c r="L40" s="36" t="s">
        <v>194</v>
      </c>
      <c r="M40" s="151"/>
      <c r="N40" s="42">
        <v>2178279.9700000002</v>
      </c>
      <c r="O40" s="211">
        <v>0</v>
      </c>
      <c r="P40" s="47"/>
      <c r="Q40" s="47"/>
    </row>
    <row r="41" spans="1:17" s="3" customFormat="1" ht="116.25" customHeight="1">
      <c r="A41" s="203"/>
      <c r="B41" s="39"/>
      <c r="C41" s="39"/>
      <c r="D41" s="39" t="s">
        <v>59</v>
      </c>
      <c r="E41" s="39"/>
      <c r="F41" s="33" t="s">
        <v>61</v>
      </c>
      <c r="G41" s="37" t="s">
        <v>73</v>
      </c>
      <c r="H41" s="141"/>
      <c r="I41" s="85"/>
      <c r="J41" s="152" t="s">
        <v>119</v>
      </c>
      <c r="K41" s="38">
        <v>44781</v>
      </c>
      <c r="L41" s="36">
        <v>45176</v>
      </c>
      <c r="M41" s="153"/>
      <c r="N41" s="27">
        <v>892697.88</v>
      </c>
      <c r="O41" s="213">
        <v>0.98</v>
      </c>
      <c r="P41" s="14"/>
      <c r="Q41" s="14"/>
    </row>
    <row r="42" spans="1:17" s="3" customFormat="1" ht="116.25" customHeight="1">
      <c r="A42" s="203"/>
      <c r="B42" s="39"/>
      <c r="C42" s="39"/>
      <c r="D42" s="39" t="s">
        <v>60</v>
      </c>
      <c r="E42" s="39"/>
      <c r="F42" s="33" t="s">
        <v>62</v>
      </c>
      <c r="G42" s="37" t="s">
        <v>74</v>
      </c>
      <c r="H42" s="141"/>
      <c r="I42" s="85"/>
      <c r="J42" s="152" t="s">
        <v>115</v>
      </c>
      <c r="K42" s="38">
        <v>44784</v>
      </c>
      <c r="L42" s="36">
        <v>45148</v>
      </c>
      <c r="M42" s="153"/>
      <c r="N42" s="27">
        <v>2262936.09</v>
      </c>
      <c r="O42" s="213">
        <v>0.8</v>
      </c>
      <c r="P42" s="14"/>
      <c r="Q42" s="14"/>
    </row>
    <row r="43" spans="1:17" s="3" customFormat="1" ht="116.25" customHeight="1">
      <c r="A43" s="203"/>
      <c r="B43" s="39"/>
      <c r="C43" s="39"/>
      <c r="D43" s="39" t="s">
        <v>88</v>
      </c>
      <c r="E43" s="39"/>
      <c r="F43" s="33" t="s">
        <v>89</v>
      </c>
      <c r="G43" s="37" t="s">
        <v>226</v>
      </c>
      <c r="H43" s="141"/>
      <c r="I43" s="85"/>
      <c r="J43" s="152" t="s">
        <v>127</v>
      </c>
      <c r="K43" s="38">
        <v>44883</v>
      </c>
      <c r="L43" s="36">
        <v>45215</v>
      </c>
      <c r="M43" s="153"/>
      <c r="N43" s="27">
        <v>3101478.83</v>
      </c>
      <c r="O43" s="213">
        <v>0.15</v>
      </c>
      <c r="P43" s="14"/>
      <c r="Q43" s="14"/>
    </row>
    <row r="44" spans="1:17" s="3" customFormat="1" ht="116.25" customHeight="1">
      <c r="A44" s="203"/>
      <c r="B44" s="39"/>
      <c r="C44" s="39"/>
      <c r="D44" s="39" t="s">
        <v>134</v>
      </c>
      <c r="E44" s="39"/>
      <c r="F44" s="33" t="s">
        <v>135</v>
      </c>
      <c r="G44" s="37" t="s">
        <v>227</v>
      </c>
      <c r="H44" s="141"/>
      <c r="I44" s="85"/>
      <c r="J44" s="147" t="s">
        <v>120</v>
      </c>
      <c r="K44" s="38">
        <v>44918</v>
      </c>
      <c r="L44" s="36">
        <v>45343</v>
      </c>
      <c r="M44" s="153"/>
      <c r="N44" s="27">
        <v>540560.46</v>
      </c>
      <c r="O44" s="213">
        <v>0.05</v>
      </c>
      <c r="P44" s="14"/>
      <c r="Q44" s="14"/>
    </row>
    <row r="45" spans="1:17" s="3" customFormat="1" ht="116.25" customHeight="1">
      <c r="A45" s="203"/>
      <c r="B45" s="39"/>
      <c r="C45" s="39"/>
      <c r="D45" s="39" t="s">
        <v>90</v>
      </c>
      <c r="E45" s="39"/>
      <c r="F45" s="33" t="s">
        <v>91</v>
      </c>
      <c r="G45" s="37" t="s">
        <v>228</v>
      </c>
      <c r="H45" s="141"/>
      <c r="I45" s="85"/>
      <c r="J45" s="152" t="s">
        <v>128</v>
      </c>
      <c r="K45" s="38">
        <v>44882</v>
      </c>
      <c r="L45" s="36">
        <f>K45+365</f>
        <v>45247</v>
      </c>
      <c r="M45" s="153"/>
      <c r="N45" s="27">
        <v>2080925.46</v>
      </c>
      <c r="O45" s="213">
        <v>0.5</v>
      </c>
      <c r="P45" s="14"/>
      <c r="Q45" s="14"/>
    </row>
    <row r="46" spans="1:17" s="3" customFormat="1" ht="116.25" customHeight="1">
      <c r="A46" s="203"/>
      <c r="B46" s="39"/>
      <c r="C46" s="39"/>
      <c r="D46" s="39" t="s">
        <v>136</v>
      </c>
      <c r="E46" s="39"/>
      <c r="F46" s="33" t="s">
        <v>137</v>
      </c>
      <c r="G46" s="37" t="s">
        <v>229</v>
      </c>
      <c r="H46" s="141"/>
      <c r="I46" s="85"/>
      <c r="J46" s="152" t="s">
        <v>138</v>
      </c>
      <c r="K46" s="38">
        <v>44970</v>
      </c>
      <c r="L46" s="36">
        <v>45212</v>
      </c>
      <c r="M46" s="153"/>
      <c r="N46" s="27">
        <v>396155.63</v>
      </c>
      <c r="O46" s="213">
        <v>0.1</v>
      </c>
      <c r="P46" s="14"/>
      <c r="Q46" s="14"/>
    </row>
    <row r="47" spans="1:17" s="14" customFormat="1" ht="116.25" customHeight="1">
      <c r="A47" s="203"/>
      <c r="B47" s="39"/>
      <c r="C47" s="39"/>
      <c r="D47" s="39" t="s">
        <v>176</v>
      </c>
      <c r="E47" s="39"/>
      <c r="F47" s="39" t="s">
        <v>177</v>
      </c>
      <c r="G47" s="37" t="s">
        <v>233</v>
      </c>
      <c r="H47" s="94"/>
      <c r="I47" s="85"/>
      <c r="J47" s="149" t="s">
        <v>215</v>
      </c>
      <c r="K47" s="38">
        <v>45055</v>
      </c>
      <c r="L47" s="38">
        <v>45421</v>
      </c>
      <c r="M47" s="153"/>
      <c r="N47" s="27">
        <v>456655.01</v>
      </c>
      <c r="O47" s="213">
        <v>0</v>
      </c>
    </row>
    <row r="48" spans="1:17" s="14" customFormat="1" ht="116.25" customHeight="1">
      <c r="A48" s="203"/>
      <c r="B48" s="39"/>
      <c r="C48" s="39"/>
      <c r="D48" s="39" t="s">
        <v>178</v>
      </c>
      <c r="E48" s="39"/>
      <c r="F48" s="93" t="s">
        <v>179</v>
      </c>
      <c r="G48" s="39" t="s">
        <v>234</v>
      </c>
      <c r="H48" s="94"/>
      <c r="I48" s="85"/>
      <c r="J48" s="149" t="s">
        <v>216</v>
      </c>
      <c r="K48" s="150" t="s">
        <v>45</v>
      </c>
      <c r="L48" s="38" t="s">
        <v>194</v>
      </c>
      <c r="M48" s="153"/>
      <c r="N48" s="95">
        <v>420067.47</v>
      </c>
      <c r="O48" s="213">
        <v>0</v>
      </c>
    </row>
    <row r="49" spans="1:29" s="14" customFormat="1" ht="116.25" customHeight="1">
      <c r="A49" s="203"/>
      <c r="B49" s="39"/>
      <c r="C49" s="39"/>
      <c r="D49" s="39" t="s">
        <v>180</v>
      </c>
      <c r="E49" s="39"/>
      <c r="F49" s="93" t="s">
        <v>181</v>
      </c>
      <c r="G49" s="39" t="s">
        <v>235</v>
      </c>
      <c r="H49" s="94"/>
      <c r="I49" s="85"/>
      <c r="J49" s="149" t="s">
        <v>217</v>
      </c>
      <c r="K49" s="150" t="s">
        <v>182</v>
      </c>
      <c r="L49" s="38" t="s">
        <v>194</v>
      </c>
      <c r="M49" s="153"/>
      <c r="N49" s="95">
        <v>1248101.6000000001</v>
      </c>
      <c r="O49" s="213">
        <v>0</v>
      </c>
    </row>
    <row r="50" spans="1:29" s="14" customFormat="1" ht="116.25" customHeight="1">
      <c r="A50" s="203"/>
      <c r="B50" s="39"/>
      <c r="C50" s="39"/>
      <c r="D50" s="39" t="s">
        <v>183</v>
      </c>
      <c r="E50" s="39"/>
      <c r="F50" s="93" t="s">
        <v>184</v>
      </c>
      <c r="G50" s="33" t="s">
        <v>236</v>
      </c>
      <c r="H50" s="94"/>
      <c r="I50" s="85"/>
      <c r="J50" s="152" t="s">
        <v>215</v>
      </c>
      <c r="K50" s="150" t="s">
        <v>45</v>
      </c>
      <c r="L50" s="38" t="s">
        <v>194</v>
      </c>
      <c r="M50" s="153"/>
      <c r="N50" s="142">
        <v>878456.94</v>
      </c>
      <c r="O50" s="213">
        <v>0</v>
      </c>
    </row>
    <row r="51" spans="1:29" s="52" customFormat="1" ht="116.25" customHeight="1">
      <c r="A51" s="214"/>
      <c r="B51" s="152"/>
      <c r="C51" s="152"/>
      <c r="D51" s="149" t="s">
        <v>14</v>
      </c>
      <c r="E51" s="149"/>
      <c r="F51" s="149" t="s">
        <v>15</v>
      </c>
      <c r="G51" s="50" t="s">
        <v>75</v>
      </c>
      <c r="H51" s="92"/>
      <c r="I51" s="86"/>
      <c r="J51" s="149" t="s">
        <v>122</v>
      </c>
      <c r="K51" s="150">
        <v>44434</v>
      </c>
      <c r="L51" s="157">
        <v>45281</v>
      </c>
      <c r="M51" s="150">
        <v>44920</v>
      </c>
      <c r="N51" s="148">
        <v>6343440.6200000001</v>
      </c>
      <c r="O51" s="211">
        <v>0.6</v>
      </c>
      <c r="P51" s="51"/>
      <c r="Q51" s="51"/>
    </row>
    <row r="52" spans="1:29" s="52" customFormat="1" ht="116.25" customHeight="1">
      <c r="A52" s="214"/>
      <c r="B52" s="152"/>
      <c r="C52" s="152"/>
      <c r="D52" s="149" t="s">
        <v>17</v>
      </c>
      <c r="E52" s="149"/>
      <c r="F52" s="53" t="s">
        <v>25</v>
      </c>
      <c r="G52" s="50" t="s">
        <v>77</v>
      </c>
      <c r="H52" s="92"/>
      <c r="I52" s="86"/>
      <c r="J52" s="149" t="s">
        <v>116</v>
      </c>
      <c r="K52" s="150">
        <v>44593</v>
      </c>
      <c r="L52" s="150">
        <v>45199</v>
      </c>
      <c r="M52" s="150">
        <f>L52+61</f>
        <v>45260</v>
      </c>
      <c r="N52" s="148">
        <v>28472762.530000001</v>
      </c>
      <c r="O52" s="211">
        <v>0.8</v>
      </c>
      <c r="P52" s="51"/>
      <c r="Q52" s="51"/>
    </row>
    <row r="53" spans="1:29" s="52" customFormat="1" ht="116.25" customHeight="1">
      <c r="A53" s="214"/>
      <c r="B53" s="152"/>
      <c r="C53" s="152"/>
      <c r="D53" s="149" t="s">
        <v>18</v>
      </c>
      <c r="E53" s="149"/>
      <c r="F53" s="53" t="s">
        <v>31</v>
      </c>
      <c r="G53" s="50" t="s">
        <v>78</v>
      </c>
      <c r="H53" s="92"/>
      <c r="I53" s="86"/>
      <c r="J53" s="149" t="s">
        <v>123</v>
      </c>
      <c r="K53" s="150">
        <v>44536</v>
      </c>
      <c r="L53" s="157">
        <v>45045</v>
      </c>
      <c r="M53" s="150">
        <f>L53+60</f>
        <v>45105</v>
      </c>
      <c r="N53" s="148">
        <v>3496757.97</v>
      </c>
      <c r="O53" s="211">
        <v>0.8</v>
      </c>
      <c r="P53" s="51"/>
      <c r="Q53" s="51"/>
    </row>
    <row r="54" spans="1:29" s="52" customFormat="1" ht="116.25" customHeight="1">
      <c r="A54" s="214"/>
      <c r="B54" s="152"/>
      <c r="C54" s="152"/>
      <c r="D54" s="149" t="s">
        <v>19</v>
      </c>
      <c r="E54" s="149"/>
      <c r="F54" s="149" t="s">
        <v>22</v>
      </c>
      <c r="G54" s="50" t="s">
        <v>79</v>
      </c>
      <c r="H54" s="92"/>
      <c r="I54" s="86"/>
      <c r="J54" s="149" t="s">
        <v>124</v>
      </c>
      <c r="K54" s="150">
        <v>44543</v>
      </c>
      <c r="L54" s="157">
        <v>45089</v>
      </c>
      <c r="M54" s="150">
        <f>L54+60</f>
        <v>45149</v>
      </c>
      <c r="N54" s="148">
        <v>4946506.24</v>
      </c>
      <c r="O54" s="211">
        <v>0.85</v>
      </c>
      <c r="P54" s="51"/>
      <c r="Q54" s="51"/>
    </row>
    <row r="55" spans="1:29" s="52" customFormat="1" ht="116.25" customHeight="1">
      <c r="A55" s="214"/>
      <c r="B55" s="152"/>
      <c r="C55" s="152"/>
      <c r="D55" s="149" t="s">
        <v>20</v>
      </c>
      <c r="E55" s="149"/>
      <c r="F55" s="149" t="s">
        <v>23</v>
      </c>
      <c r="G55" s="50" t="s">
        <v>80</v>
      </c>
      <c r="H55" s="92"/>
      <c r="I55" s="86"/>
      <c r="J55" s="149" t="s">
        <v>125</v>
      </c>
      <c r="K55" s="150">
        <v>44545</v>
      </c>
      <c r="L55" s="150">
        <v>45061</v>
      </c>
      <c r="M55" s="150">
        <f>L55+60</f>
        <v>45121</v>
      </c>
      <c r="N55" s="148">
        <v>5811073.7599999998</v>
      </c>
      <c r="O55" s="211" t="s">
        <v>207</v>
      </c>
      <c r="P55" s="51"/>
      <c r="Q55" s="51"/>
    </row>
    <row r="56" spans="1:29" s="52" customFormat="1" ht="123" customHeight="1">
      <c r="A56" s="214"/>
      <c r="B56" s="152"/>
      <c r="C56" s="152"/>
      <c r="D56" s="152" t="s">
        <v>40</v>
      </c>
      <c r="E56" s="152"/>
      <c r="F56" s="152" t="s">
        <v>41</v>
      </c>
      <c r="G56" s="50" t="s">
        <v>81</v>
      </c>
      <c r="H56" s="92"/>
      <c r="I56" s="86"/>
      <c r="J56" s="149" t="s">
        <v>126</v>
      </c>
      <c r="K56" s="150">
        <v>44670</v>
      </c>
      <c r="L56" s="150">
        <v>45582</v>
      </c>
      <c r="M56" s="150">
        <f>L56+91</f>
        <v>45673</v>
      </c>
      <c r="N56" s="148">
        <v>42580795.719999999</v>
      </c>
      <c r="O56" s="211">
        <v>0.6</v>
      </c>
      <c r="P56" s="51"/>
      <c r="Q56" s="51"/>
    </row>
    <row r="57" spans="1:29" s="52" customFormat="1" ht="100.5" customHeight="1">
      <c r="A57" s="214"/>
      <c r="B57" s="152"/>
      <c r="C57" s="152"/>
      <c r="D57" s="152" t="s">
        <v>42</v>
      </c>
      <c r="E57" s="152"/>
      <c r="F57" s="152" t="s">
        <v>43</v>
      </c>
      <c r="G57" s="50" t="s">
        <v>44</v>
      </c>
      <c r="H57" s="92"/>
      <c r="I57" s="86"/>
      <c r="J57" s="149" t="s">
        <v>122</v>
      </c>
      <c r="K57" s="150">
        <v>44707</v>
      </c>
      <c r="L57" s="150">
        <v>45312</v>
      </c>
      <c r="M57" s="150">
        <f>L57+60</f>
        <v>45372</v>
      </c>
      <c r="N57" s="148">
        <v>10519024.050000001</v>
      </c>
      <c r="O57" s="211">
        <v>0.65</v>
      </c>
      <c r="P57" s="51"/>
      <c r="Q57" s="51"/>
    </row>
    <row r="58" spans="1:29" s="3" customFormat="1" ht="116.25" customHeight="1">
      <c r="A58" s="203"/>
      <c r="B58" s="39"/>
      <c r="C58" s="39"/>
      <c r="D58" s="33" t="s">
        <v>50</v>
      </c>
      <c r="E58" s="39"/>
      <c r="F58" s="33" t="s">
        <v>51</v>
      </c>
      <c r="G58" s="32" t="s">
        <v>82</v>
      </c>
      <c r="H58" s="141"/>
      <c r="I58" s="85"/>
      <c r="J58" s="149" t="s">
        <v>112</v>
      </c>
      <c r="K58" s="38">
        <v>44742</v>
      </c>
      <c r="L58" s="36">
        <v>45259</v>
      </c>
      <c r="M58" s="153"/>
      <c r="N58" s="40">
        <v>3859864.81</v>
      </c>
      <c r="O58" s="213">
        <v>0.35</v>
      </c>
      <c r="P58" s="14"/>
      <c r="Q58" s="14"/>
    </row>
    <row r="59" spans="1:29" s="3" customFormat="1" ht="116.25" customHeight="1">
      <c r="A59" s="203"/>
      <c r="B59" s="39"/>
      <c r="C59" s="39"/>
      <c r="D59" s="33" t="s">
        <v>92</v>
      </c>
      <c r="E59" s="39"/>
      <c r="F59" s="33" t="s">
        <v>93</v>
      </c>
      <c r="G59" s="32" t="s">
        <v>106</v>
      </c>
      <c r="H59" s="141"/>
      <c r="I59" s="85"/>
      <c r="J59" s="149" t="s">
        <v>121</v>
      </c>
      <c r="K59" s="38">
        <v>44865</v>
      </c>
      <c r="L59" s="36">
        <f>K59+730</f>
        <v>45595</v>
      </c>
      <c r="M59" s="153"/>
      <c r="N59" s="40">
        <v>16825103.77</v>
      </c>
      <c r="O59" s="213">
        <v>0.2</v>
      </c>
      <c r="P59" s="14"/>
      <c r="Q59" s="28"/>
    </row>
    <row r="60" spans="1:29" s="3" customFormat="1" ht="116.25" customHeight="1">
      <c r="A60" s="203"/>
      <c r="B60" s="39"/>
      <c r="C60" s="39"/>
      <c r="D60" s="33" t="s">
        <v>94</v>
      </c>
      <c r="E60" s="39"/>
      <c r="F60" s="33" t="s">
        <v>95</v>
      </c>
      <c r="G60" s="32" t="s">
        <v>107</v>
      </c>
      <c r="H60" s="145" t="s">
        <v>96</v>
      </c>
      <c r="I60" s="145" t="s">
        <v>96</v>
      </c>
      <c r="J60" s="149" t="s">
        <v>113</v>
      </c>
      <c r="K60" s="38">
        <v>44882</v>
      </c>
      <c r="L60" s="36">
        <f>K60+638</f>
        <v>45520</v>
      </c>
      <c r="M60" s="153"/>
      <c r="N60" s="40">
        <v>19927162.280000001</v>
      </c>
      <c r="O60" s="213">
        <v>0.01</v>
      </c>
      <c r="P60" s="14"/>
      <c r="Q60" s="14"/>
    </row>
    <row r="61" spans="1:29" s="3" customFormat="1" ht="150.75" customHeight="1">
      <c r="A61" s="203"/>
      <c r="B61" s="39"/>
      <c r="C61" s="39"/>
      <c r="D61" s="33" t="s">
        <v>97</v>
      </c>
      <c r="E61" s="39"/>
      <c r="F61" s="33" t="s">
        <v>98</v>
      </c>
      <c r="G61" s="32" t="s">
        <v>108</v>
      </c>
      <c r="H61" s="141"/>
      <c r="I61" s="85"/>
      <c r="J61" s="149" t="s">
        <v>114</v>
      </c>
      <c r="K61" s="38">
        <v>44813</v>
      </c>
      <c r="L61" s="36">
        <f>K61+730</f>
        <v>45543</v>
      </c>
      <c r="M61" s="153"/>
      <c r="N61" s="40">
        <v>4832344.42</v>
      </c>
      <c r="O61" s="213">
        <v>0.4</v>
      </c>
      <c r="P61" s="14"/>
      <c r="Q61" s="14"/>
    </row>
    <row r="62" spans="1:29" s="5" customFormat="1" ht="116.25" customHeight="1">
      <c r="A62" s="204"/>
      <c r="B62" s="149"/>
      <c r="C62" s="149"/>
      <c r="D62" s="152" t="s">
        <v>84</v>
      </c>
      <c r="E62" s="149"/>
      <c r="F62" s="152" t="s">
        <v>83</v>
      </c>
      <c r="G62" s="50" t="s">
        <v>85</v>
      </c>
      <c r="H62" s="92"/>
      <c r="I62" s="69"/>
      <c r="J62" s="149" t="s">
        <v>124</v>
      </c>
      <c r="K62" s="150">
        <v>44813</v>
      </c>
      <c r="L62" s="157">
        <v>44994</v>
      </c>
      <c r="M62" s="151"/>
      <c r="N62" s="148">
        <v>4949093.32</v>
      </c>
      <c r="O62" s="211" t="s">
        <v>206</v>
      </c>
      <c r="P62" s="82"/>
      <c r="Q62" s="97"/>
    </row>
    <row r="63" spans="1:29" ht="90" customHeight="1">
      <c r="A63" s="215"/>
      <c r="B63" s="139"/>
      <c r="C63" s="143"/>
      <c r="D63" s="87" t="s">
        <v>140</v>
      </c>
      <c r="E63" s="87"/>
      <c r="F63" s="87" t="s">
        <v>141</v>
      </c>
      <c r="G63" s="90" t="s">
        <v>142</v>
      </c>
      <c r="H63" s="144"/>
      <c r="I63" s="152"/>
      <c r="J63" s="147" t="s">
        <v>117</v>
      </c>
      <c r="K63" s="157">
        <v>44964</v>
      </c>
      <c r="L63" s="157">
        <v>45572</v>
      </c>
      <c r="M63" s="157"/>
      <c r="N63" s="42">
        <v>4612515.74</v>
      </c>
      <c r="O63" s="216">
        <v>0.27</v>
      </c>
      <c r="P63" s="13"/>
      <c r="Q63" s="13"/>
    </row>
    <row r="64" spans="1:29" s="59" customFormat="1" ht="90" customHeight="1" thickBot="1">
      <c r="A64" s="215"/>
      <c r="B64" s="139"/>
      <c r="C64" s="143"/>
      <c r="D64" s="156" t="s">
        <v>143</v>
      </c>
      <c r="E64" s="156"/>
      <c r="F64" s="156" t="s">
        <v>144</v>
      </c>
      <c r="G64" s="90" t="s">
        <v>145</v>
      </c>
      <c r="H64" s="33"/>
      <c r="I64" s="33"/>
      <c r="J64" s="147" t="s">
        <v>117</v>
      </c>
      <c r="K64" s="157">
        <v>44964</v>
      </c>
      <c r="L64" s="157">
        <v>45664</v>
      </c>
      <c r="M64" s="36"/>
      <c r="N64" s="27">
        <v>4230602.66</v>
      </c>
      <c r="O64" s="202">
        <v>0.23</v>
      </c>
      <c r="P64" s="140"/>
      <c r="Q64" s="140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17" ht="92.25" customHeight="1">
      <c r="A65" s="215"/>
      <c r="B65" s="139"/>
      <c r="C65" s="143"/>
      <c r="D65" s="156" t="s">
        <v>151</v>
      </c>
      <c r="E65" s="156"/>
      <c r="F65" s="156" t="s">
        <v>163</v>
      </c>
      <c r="G65" s="90" t="s">
        <v>154</v>
      </c>
      <c r="H65" s="33"/>
      <c r="I65" s="33"/>
      <c r="J65" s="149" t="s">
        <v>161</v>
      </c>
      <c r="K65" s="157">
        <v>44956</v>
      </c>
      <c r="L65" s="157">
        <v>45321</v>
      </c>
      <c r="M65" s="36"/>
      <c r="N65" s="27">
        <v>17697500</v>
      </c>
      <c r="O65" s="202">
        <v>0.05</v>
      </c>
      <c r="P65" s="13"/>
      <c r="Q65" s="13"/>
    </row>
    <row r="66" spans="1:17" s="4" customFormat="1" ht="106.5" customHeight="1">
      <c r="A66" s="201"/>
      <c r="B66" s="33"/>
      <c r="C66" s="33"/>
      <c r="D66" s="156" t="s">
        <v>152</v>
      </c>
      <c r="E66" s="22"/>
      <c r="F66" s="22" t="s">
        <v>164</v>
      </c>
      <c r="G66" s="32" t="s">
        <v>156</v>
      </c>
      <c r="H66" s="141"/>
      <c r="I66" s="83"/>
      <c r="J66" s="50" t="s">
        <v>162</v>
      </c>
      <c r="K66" s="91">
        <v>44956</v>
      </c>
      <c r="L66" s="157">
        <v>45321</v>
      </c>
      <c r="M66" s="153"/>
      <c r="N66" s="89">
        <v>19993000.010000002</v>
      </c>
      <c r="O66" s="202">
        <v>0.05</v>
      </c>
      <c r="P66" s="6"/>
      <c r="Q66" s="6"/>
    </row>
    <row r="67" spans="1:17" s="56" customFormat="1" ht="112.5" customHeight="1" thickBot="1">
      <c r="A67" s="217" t="s">
        <v>209</v>
      </c>
      <c r="B67" s="218"/>
      <c r="C67" s="218"/>
      <c r="D67" s="219" t="s">
        <v>153</v>
      </c>
      <c r="E67" s="220"/>
      <c r="F67" s="220" t="s">
        <v>166</v>
      </c>
      <c r="G67" s="221" t="s">
        <v>155</v>
      </c>
      <c r="H67" s="222"/>
      <c r="I67" s="223"/>
      <c r="J67" s="224" t="s">
        <v>165</v>
      </c>
      <c r="K67" s="225">
        <v>44956</v>
      </c>
      <c r="L67" s="226">
        <v>45321</v>
      </c>
      <c r="M67" s="227"/>
      <c r="N67" s="228">
        <v>19070000</v>
      </c>
      <c r="O67" s="229">
        <v>0.05</v>
      </c>
      <c r="P67" s="57"/>
      <c r="Q67" s="57"/>
    </row>
  </sheetData>
  <autoFilter ref="J1:J63"/>
  <mergeCells count="94">
    <mergeCell ref="P22:P24"/>
    <mergeCell ref="U22:U24"/>
    <mergeCell ref="AR22:AR24"/>
    <mergeCell ref="N16:N18"/>
    <mergeCell ref="N19:N21"/>
    <mergeCell ref="N22:N24"/>
    <mergeCell ref="P16:P18"/>
    <mergeCell ref="U16:U18"/>
    <mergeCell ref="AR16:AR18"/>
    <mergeCell ref="P19:P21"/>
    <mergeCell ref="U19:U21"/>
    <mergeCell ref="AR19:AR21"/>
    <mergeCell ref="O16:O18"/>
    <mergeCell ref="O19:O21"/>
    <mergeCell ref="D22:D24"/>
    <mergeCell ref="G22:G24"/>
    <mergeCell ref="J22:J24"/>
    <mergeCell ref="K22:K24"/>
    <mergeCell ref="O22:O24"/>
    <mergeCell ref="F22:F24"/>
    <mergeCell ref="L22:L24"/>
    <mergeCell ref="L16:L18"/>
    <mergeCell ref="F16:F18"/>
    <mergeCell ref="F19:F21"/>
    <mergeCell ref="D16:D18"/>
    <mergeCell ref="G16:G18"/>
    <mergeCell ref="J16:J18"/>
    <mergeCell ref="K16:K18"/>
    <mergeCell ref="D19:D21"/>
    <mergeCell ref="G19:G21"/>
    <mergeCell ref="J19:J21"/>
    <mergeCell ref="K19:K21"/>
    <mergeCell ref="M13:M15"/>
    <mergeCell ref="O13:O15"/>
    <mergeCell ref="U13:U15"/>
    <mergeCell ref="AR13:AR15"/>
    <mergeCell ref="N13:N15"/>
    <mergeCell ref="F13:F15"/>
    <mergeCell ref="G13:G15"/>
    <mergeCell ref="J13:J15"/>
    <mergeCell ref="K13:K15"/>
    <mergeCell ref="L13:L15"/>
    <mergeCell ref="N37:N39"/>
    <mergeCell ref="O37:O39"/>
    <mergeCell ref="G37:G39"/>
    <mergeCell ref="J37:J39"/>
    <mergeCell ref="K37:K39"/>
    <mergeCell ref="L37:L39"/>
    <mergeCell ref="M37:M39"/>
    <mergeCell ref="A37:A39"/>
    <mergeCell ref="B37:B39"/>
    <mergeCell ref="C37:C39"/>
    <mergeCell ref="D37:D39"/>
    <mergeCell ref="F37:F39"/>
    <mergeCell ref="N31:N33"/>
    <mergeCell ref="O31:O33"/>
    <mergeCell ref="A34:A36"/>
    <mergeCell ref="B34:B36"/>
    <mergeCell ref="C34:C36"/>
    <mergeCell ref="D34:D36"/>
    <mergeCell ref="F34:F36"/>
    <mergeCell ref="G34:G36"/>
    <mergeCell ref="J34:J36"/>
    <mergeCell ref="K34:K36"/>
    <mergeCell ref="L34:L36"/>
    <mergeCell ref="M34:M36"/>
    <mergeCell ref="N34:N36"/>
    <mergeCell ref="O34:O36"/>
    <mergeCell ref="G31:G33"/>
    <mergeCell ref="J31:J33"/>
    <mergeCell ref="K31:K33"/>
    <mergeCell ref="L31:L33"/>
    <mergeCell ref="M31:M33"/>
    <mergeCell ref="A31:A33"/>
    <mergeCell ref="B31:B33"/>
    <mergeCell ref="C31:C33"/>
    <mergeCell ref="D31:D33"/>
    <mergeCell ref="F31:F33"/>
    <mergeCell ref="N28:N30"/>
    <mergeCell ref="O28:O30"/>
    <mergeCell ref="D2:O2"/>
    <mergeCell ref="A1:O1"/>
    <mergeCell ref="G28:G30"/>
    <mergeCell ref="J28:J30"/>
    <mergeCell ref="K28:K30"/>
    <mergeCell ref="L28:L30"/>
    <mergeCell ref="M28:M30"/>
    <mergeCell ref="A28:A30"/>
    <mergeCell ref="B28:B30"/>
    <mergeCell ref="C28:C30"/>
    <mergeCell ref="D28:D30"/>
    <mergeCell ref="F28:F30"/>
    <mergeCell ref="L19:L21"/>
    <mergeCell ref="D13:D15"/>
  </mergeCells>
  <conditionalFormatting sqref="M65:M67 L53:L54 M56:M57 M31:M39 L28:M30 L51 L4:L7 M4:M12">
    <cfRule type="cellIs" dxfId="6" priority="72" operator="lessThan">
      <formula>43189</formula>
    </cfRule>
  </conditionalFormatting>
  <conditionalFormatting sqref="L53:L54 L28:L30 L51 L4:L7">
    <cfRule type="cellIs" dxfId="5" priority="71" operator="lessThan">
      <formula>43707</formula>
    </cfRule>
  </conditionalFormatting>
  <conditionalFormatting sqref="M56:M62 O13 O16 O19 O22 M13:M24 L27:L30 M27:M50 L41:L46">
    <cfRule type="timePeriod" dxfId="4" priority="58" timePeriod="thisMonth">
      <formula>AND(MONTH(L13)=MONTH(TODAY()),YEAR(L13)=YEAR(TODAY()))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0" fitToWidth="4" fitToHeight="4" orientation="landscape" r:id="rId1"/>
  <rowBreaks count="2" manualBreakCount="2">
    <brk id="5" min="3" max="14" man="1"/>
    <brk id="30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"/>
  <sheetViews>
    <sheetView view="pageBreakPreview" topLeftCell="D5" zoomScale="40" zoomScaleNormal="100" zoomScaleSheetLayoutView="40" workbookViewId="0">
      <selection activeCell="D10" sqref="A10:XFD10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4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18" s="81" customFormat="1" ht="162.75" customHeight="1">
      <c r="A1" s="172" t="s">
        <v>146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8" s="10" customFormat="1" ht="83.25" customHeight="1">
      <c r="A2" s="62"/>
      <c r="B2" s="62"/>
      <c r="C2" s="9"/>
      <c r="D2" s="159" t="s">
        <v>6</v>
      </c>
      <c r="E2" s="159"/>
      <c r="F2" s="159"/>
      <c r="G2" s="174"/>
      <c r="H2" s="174"/>
      <c r="I2" s="159"/>
      <c r="J2" s="159"/>
      <c r="K2" s="159"/>
      <c r="L2" s="159"/>
      <c r="M2" s="159"/>
      <c r="N2" s="159"/>
      <c r="O2" s="159"/>
    </row>
    <row r="3" spans="1:18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26</v>
      </c>
      <c r="H3" s="21"/>
      <c r="I3" s="18" t="s">
        <v>1</v>
      </c>
      <c r="J3" s="2" t="s">
        <v>27</v>
      </c>
      <c r="K3" s="23" t="s">
        <v>28</v>
      </c>
      <c r="L3" s="23" t="s">
        <v>30</v>
      </c>
      <c r="M3" s="23" t="s">
        <v>2</v>
      </c>
      <c r="N3" s="43" t="s">
        <v>0</v>
      </c>
      <c r="O3" s="24" t="s">
        <v>29</v>
      </c>
      <c r="P3" s="25"/>
      <c r="Q3" s="25"/>
    </row>
    <row r="4" spans="1:18" s="6" customFormat="1" ht="106.5" customHeight="1">
      <c r="D4" s="76" t="s">
        <v>56</v>
      </c>
      <c r="E4" s="76"/>
      <c r="F4" s="77" t="s">
        <v>57</v>
      </c>
      <c r="G4" s="37" t="s">
        <v>65</v>
      </c>
      <c r="H4" s="78"/>
      <c r="I4" s="19"/>
      <c r="J4" s="39" t="s">
        <v>58</v>
      </c>
      <c r="K4" s="36">
        <v>44784</v>
      </c>
      <c r="L4" s="36">
        <f>K4+183</f>
        <v>44967</v>
      </c>
      <c r="M4" s="34"/>
      <c r="N4" s="40">
        <v>299332.53000000003</v>
      </c>
      <c r="O4" s="26" t="s">
        <v>168</v>
      </c>
    </row>
    <row r="5" spans="1:18" s="6" customFormat="1" ht="106.5" customHeight="1">
      <c r="D5" s="76" t="s">
        <v>102</v>
      </c>
      <c r="E5" s="76"/>
      <c r="F5" s="77" t="s">
        <v>103</v>
      </c>
      <c r="G5" s="37" t="s">
        <v>104</v>
      </c>
      <c r="H5" s="78"/>
      <c r="I5" s="19"/>
      <c r="J5" s="39" t="s">
        <v>110</v>
      </c>
      <c r="K5" s="36">
        <v>44889</v>
      </c>
      <c r="L5" s="36">
        <f>K5+91.25</f>
        <v>44980.25</v>
      </c>
      <c r="M5" s="34"/>
      <c r="N5" s="40">
        <v>198338.83</v>
      </c>
      <c r="O5" s="26" t="s">
        <v>168</v>
      </c>
    </row>
    <row r="6" spans="1:18" s="63" customFormat="1" ht="116.25" customHeight="1">
      <c r="C6" s="63" t="s">
        <v>10</v>
      </c>
      <c r="D6" s="63" t="s">
        <v>11</v>
      </c>
      <c r="F6" s="68" t="s">
        <v>12</v>
      </c>
      <c r="G6" s="63" t="s">
        <v>66</v>
      </c>
      <c r="H6" s="79"/>
      <c r="I6" s="46"/>
      <c r="J6" s="64" t="s">
        <v>119</v>
      </c>
      <c r="K6" s="65">
        <v>44466</v>
      </c>
      <c r="L6" s="66">
        <v>45007</v>
      </c>
      <c r="M6" s="67">
        <v>44768</v>
      </c>
      <c r="N6" s="42">
        <v>1199625.5900000001</v>
      </c>
      <c r="O6" s="41" t="s">
        <v>168</v>
      </c>
    </row>
    <row r="7" spans="1:18" s="47" customFormat="1" ht="114" customHeight="1">
      <c r="A7" s="63"/>
      <c r="B7" s="63"/>
      <c r="C7" s="68" t="s">
        <v>8</v>
      </c>
      <c r="D7" s="63" t="s">
        <v>13</v>
      </c>
      <c r="E7" s="63"/>
      <c r="F7" s="68" t="s">
        <v>21</v>
      </c>
      <c r="G7" s="63" t="s">
        <v>67</v>
      </c>
      <c r="H7" s="79"/>
      <c r="I7" s="46" t="e">
        <f>#REF!+#REF!</f>
        <v>#REF!</v>
      </c>
      <c r="J7" s="64" t="s">
        <v>120</v>
      </c>
      <c r="K7" s="66">
        <v>44466</v>
      </c>
      <c r="L7" s="66">
        <v>45041</v>
      </c>
      <c r="M7" s="67">
        <f>L7+60</f>
        <v>45101</v>
      </c>
      <c r="N7" s="60">
        <v>2232543.33</v>
      </c>
      <c r="O7" s="61" t="s">
        <v>168</v>
      </c>
      <c r="R7" s="80"/>
    </row>
    <row r="8" spans="1:18" s="5" customFormat="1" ht="116.25" customHeight="1">
      <c r="A8" s="72"/>
      <c r="B8" s="72"/>
      <c r="C8" s="72"/>
      <c r="D8" s="5" t="s">
        <v>84</v>
      </c>
      <c r="E8" s="72"/>
      <c r="F8" s="5" t="s">
        <v>83</v>
      </c>
      <c r="G8" s="50" t="s">
        <v>85</v>
      </c>
      <c r="H8" s="45"/>
      <c r="I8" s="69"/>
      <c r="J8" s="72" t="s">
        <v>124</v>
      </c>
      <c r="K8" s="73">
        <v>44813</v>
      </c>
      <c r="L8" s="75">
        <v>44994</v>
      </c>
      <c r="M8" s="74"/>
      <c r="N8" s="70">
        <v>4949093.32</v>
      </c>
      <c r="O8" s="71" t="s">
        <v>168</v>
      </c>
      <c r="P8" s="72"/>
      <c r="Q8" s="72"/>
    </row>
    <row r="9" spans="1:18" ht="90" customHeight="1">
      <c r="D9" s="88" t="s">
        <v>169</v>
      </c>
      <c r="E9" s="88"/>
      <c r="F9" s="88" t="s">
        <v>171</v>
      </c>
      <c r="G9" s="92" t="s">
        <v>170</v>
      </c>
      <c r="H9" s="33"/>
      <c r="I9" s="33"/>
      <c r="J9" s="39"/>
      <c r="K9" s="36">
        <v>44701</v>
      </c>
      <c r="L9" s="36">
        <f>K9+(30+31+30+31)*2</f>
        <v>44945</v>
      </c>
      <c r="M9" s="36"/>
      <c r="N9" s="27">
        <v>1531278.41</v>
      </c>
      <c r="O9" s="35" t="s">
        <v>172</v>
      </c>
    </row>
    <row r="10" spans="1:18" s="55" customFormat="1" ht="116.25" customHeight="1">
      <c r="A10" s="99">
        <v>45</v>
      </c>
      <c r="B10" s="99"/>
      <c r="C10" s="99" t="s">
        <v>7</v>
      </c>
      <c r="D10" s="53" t="s">
        <v>16</v>
      </c>
      <c r="E10" s="97"/>
      <c r="F10" s="53" t="s">
        <v>24</v>
      </c>
      <c r="G10" s="50" t="s">
        <v>76</v>
      </c>
      <c r="H10" s="45"/>
      <c r="I10" s="86" t="e">
        <f>#REF!+#REF!</f>
        <v>#REF!</v>
      </c>
      <c r="J10" s="97" t="s">
        <v>119</v>
      </c>
      <c r="K10" s="100">
        <v>44470</v>
      </c>
      <c r="L10" s="100" t="s">
        <v>167</v>
      </c>
      <c r="M10" s="98" t="e">
        <f>L10+60</f>
        <v>#VALUE!</v>
      </c>
      <c r="N10" s="42">
        <v>4182674.74</v>
      </c>
      <c r="O10" s="96" t="s">
        <v>185</v>
      </c>
      <c r="P10" s="54"/>
      <c r="Q10" s="54"/>
    </row>
  </sheetData>
  <autoFilter ref="J1:J7"/>
  <mergeCells count="2">
    <mergeCell ref="A1:O1"/>
    <mergeCell ref="D2:O2"/>
  </mergeCells>
  <conditionalFormatting sqref="L4:M5">
    <cfRule type="cellIs" dxfId="3" priority="4" operator="lessThan">
      <formula>43189</formula>
    </cfRule>
  </conditionalFormatting>
  <conditionalFormatting sqref="L4:L5">
    <cfRule type="cellIs" dxfId="2" priority="3" operator="lessThan">
      <formula>43707</formula>
    </cfRule>
  </conditionalFormatting>
  <conditionalFormatting sqref="K7:K8 L7 M6:M8">
    <cfRule type="timePeriod" dxfId="1" priority="2" timePeriod="thisMonth">
      <formula>AND(MONTH(K6)=MONTH(TODAY()),YEAR(K6)=YEAR(TODAY()))</formula>
    </cfRule>
  </conditionalFormatting>
  <conditionalFormatting sqref="M8">
    <cfRule type="timePeriod" dxfId="0" priority="1" timePeriod="thisMonth">
      <formula>AND(MONTH(M8)=MONTH(TODAY()),YEAR(M8)=YEAR(TODAY()))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OBRAS CONCLUIDAS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2023-06-27T17:49:33Z</cp:lastPrinted>
  <dcterms:created xsi:type="dcterms:W3CDTF">2012-10-16T18:02:55Z</dcterms:created>
  <dcterms:modified xsi:type="dcterms:W3CDTF">2023-06-27T18:03:21Z</dcterms:modified>
</cp:coreProperties>
</file>