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</sheets>
  <definedNames>
    <definedName name="_xlnm._FilterDatabase" localSheetId="0" hidden="1">ANDAMENTO!$J$1:$J$48</definedName>
    <definedName name="_xlnm._FilterDatabase" localSheetId="1" hidden="1">'OBRAS CONCLUIDAS'!$J$1:$J$7</definedName>
    <definedName name="_xlnm.Print_Area" localSheetId="0">ANDAMENTO!$D$1:$O$55</definedName>
    <definedName name="_xlnm.Print_Area" localSheetId="1">'OBRAS CONCLUIDAS'!$D$1:$O$8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9" i="13"/>
  <c r="L55"/>
  <c r="M7" i="15"/>
  <c r="I7"/>
  <c r="L5"/>
  <c r="L4"/>
  <c r="L6" i="13"/>
  <c r="L46"/>
  <c r="L45"/>
  <c r="L44"/>
  <c r="L29"/>
  <c r="L4"/>
  <c r="M21"/>
  <c r="M15"/>
  <c r="M12"/>
  <c r="M42"/>
  <c r="M41"/>
  <c r="M37"/>
  <c r="M40"/>
  <c r="M39"/>
  <c r="M38"/>
  <c r="M36"/>
  <c r="I36"/>
</calcChain>
</file>

<file path=xl/sharedStrings.xml><?xml version="1.0" encoding="utf-8"?>
<sst xmlns="http://schemas.openxmlformats.org/spreadsheetml/2006/main" count="247" uniqueCount="204">
  <si>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</si>
  <si>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</si>
  <si>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</si>
  <si>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</si>
  <si>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</si>
  <si>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</si>
  <si>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</si>
  <si>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</si>
  <si>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</si>
  <si>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</si>
  <si>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</si>
  <si>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</si>
  <si>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</si>
  <si>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</si>
  <si>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</si>
  <si>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</si>
  <si>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</si>
  <si>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</si>
  <si>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</si>
  <si>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</si>
  <si>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</si>
  <si>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</si>
  <si>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</si>
  <si>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</si>
  <si>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</si>
  <si>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10/2022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</si>
  <si>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</si>
  <si>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</si>
  <si>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</si>
  <si>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</si>
  <si>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</si>
  <si>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</si>
  <si>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</si>
  <si>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</si>
  <si>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</si>
  <si>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</si>
  <si>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</si>
  <si>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</si>
  <si>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</si>
  <si>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</si>
  <si>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</si>
  <si>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</si>
  <si>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</si>
  <si>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</si>
  <si>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</si>
  <si>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</si>
  <si>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</si>
  <si>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87/2022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</si>
  <si>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</si>
  <si>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</si>
  <si>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</si>
  <si>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</si>
  <si>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</si>
  <si>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</si>
  <si>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</si>
  <si>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</si>
  <si>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</si>
  <si>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</si>
  <si>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</si>
  <si>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</si>
  <si>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</si>
  <si>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</si>
  <si>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</si>
  <si>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</si>
  <si>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</si>
  <si>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</si>
  <si>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</si>
  <si>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</si>
  <si>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indexed="8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</si>
  <si>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indexed="8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</si>
  <si>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</si>
  <si>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indexed="8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</si>
  <si>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</si>
  <si>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</si>
  <si>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</si>
  <si>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</si>
  <si>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</si>
  <si>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</si>
  <si>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</si>
  <si>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</si>
  <si>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</si>
  <si>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</si>
  <si>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</si>
  <si>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</si>
  <si>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</si>
  <si>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</si>
  <si>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</si>
  <si>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</si>
  <si>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</si>
  <si>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</si>
  <si>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</si>
  <si>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</si>
  <si>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</si>
  <si>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</si>
  <si>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</si>
  <si>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</si>
  <si>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</si>
  <si>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</si>
  <si>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</si>
  <si>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17/22</t>
  </si>
  <si>
    <t>Execução de Projetos para infraestrutura do loteamento Mar Verde</t>
  </si>
  <si>
    <t>251/22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</si>
  <si>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</si>
  <si>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</si>
  <si>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</si>
  <si>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</si>
  <si>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</si>
  <si>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</si>
  <si>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SANECONS SANEAMENTO CONSTRUÇÃO E SERVIÇOS LTDA, CNPJ/MF nº 08.771.264/0001-50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</si>
  <si>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</si>
  <si>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</si>
  <si>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</si>
  <si>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</si>
  <si>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</si>
  <si>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OFK ENGENHARIA EIRELI, CNPJ nº 10.596.045/0001-24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</si>
  <si>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</si>
  <si>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</si>
  <si>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</si>
  <si>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</si>
  <si>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</si>
  <si>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</si>
  <si>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</si>
  <si>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</si>
  <si>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</si>
  <si>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</si>
  <si>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</si>
  <si>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HEBROM CONSTRUÇÕES LTDA, CNPJ/MF nº 04.941.945/0001-69,</t>
  </si>
  <si>
    <t>REFAPY CONSTRUTORA EIRELI ME, CNPJ/MF nº 22.122.330/0001-92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</si>
  <si>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</si>
  <si>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</si>
  <si>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</si>
  <si>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</si>
  <si>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</si>
  <si>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</si>
  <si>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</si>
  <si>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</si>
  <si>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</si>
  <si>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TCL CONSTRUÇÕES E LOCAÇÕES LTDA EPP CNPJ/MF sob n.º 09.174.349/0001-14</t>
  </si>
  <si>
    <t>AVC FIRE INSTALAÇÃO E VENDA DE EQUIPAMENTOS EIRELI CNPJ/MF sob nº 37.134.629/0001-34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</si>
  <si>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</si>
  <si>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</si>
  <si>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</si>
  <si>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</si>
  <si>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</si>
  <si>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</si>
  <si>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</si>
  <si>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</si>
  <si>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</si>
  <si>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>Reforma da Praça de Lazer - bairro Porto Novo - CONVENIO ESTATUAL</t>
  </si>
  <si>
    <t>Construção da Praça de Lazer - bairro Recanto do Sol - CONVENIO ESTADUAL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</si>
  <si>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</si>
  <si>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</si>
  <si>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</si>
  <si>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</si>
  <si>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</si>
  <si>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</si>
  <si>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</si>
  <si>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</si>
  <si>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BANDEIRA COMERCIO E SERVIÇOS DE LOCAÇÃO DE EQUIPAMENTOS ELETRÔNICOS LTDA, 
 CNPJ/MF sob nº 19.842.108/0001-50</t>
  </si>
  <si>
    <t>66/23</t>
  </si>
  <si>
    <t>69/23</t>
  </si>
  <si>
    <t>SANEEL SERVIÇOS TERCERIZADOS LTDA, CNPJ/MF sob nº 42.956.991/0001-20</t>
  </si>
  <si>
    <t>CONSTRUMEDICI ENGENHARIA E COMÉRCIO LTDA, CNPJ nº 46.044.392/0001-91</t>
  </si>
  <si>
    <t>CONSTRUÇÕES E EMPREENDIMENTOS EIRELI,  CNPJ nº 00.688.529/0001-40</t>
  </si>
  <si>
    <t>199/22</t>
  </si>
  <si>
    <t>200/22</t>
  </si>
  <si>
    <r>
      <t>CONSTRUTORA PROGREDIOR LTDA</t>
    </r>
    <r>
      <rPr>
        <sz val="12"/>
        <color indexed="8"/>
        <rFont val="Arial"/>
        <family val="2"/>
      </rPr>
      <t>, inscrita no CNPJ nº 59.838.989/0001-10</t>
    </r>
  </si>
  <si>
    <t>CONSTRUTORA PROGREDIOR LTDA, CNPJ nº 59.838.989/0001-10</t>
  </si>
  <si>
    <t>201/22</t>
  </si>
  <si>
    <t>PARALISADA</t>
  </si>
  <si>
    <t>obra concluída</t>
  </si>
  <si>
    <t>TP 01/22</t>
  </si>
  <si>
    <t>Finalização da Construção da EMEF -Getuba</t>
  </si>
  <si>
    <t>69/22</t>
  </si>
  <si>
    <t>Construção de Salão Multiuso no Campo Fortaleza - bairro Travessão</t>
  </si>
  <si>
    <t>MRS CONSTRUTORA</t>
  </si>
  <si>
    <t>104/23</t>
  </si>
  <si>
    <t>CC 11/23</t>
  </si>
  <si>
    <t>TP 03/23</t>
  </si>
  <si>
    <t>103/23</t>
  </si>
  <si>
    <t>Infraestrutura de Ciclovia na Região Norte no Municipio - CONVENIO ESTADUAL</t>
  </si>
  <si>
    <t>M.C.ENGENHARIA</t>
  </si>
  <si>
    <t>TP 04/23</t>
  </si>
  <si>
    <t>105/2023</t>
  </si>
  <si>
    <t xml:space="preserve">TECPAR </t>
  </si>
  <si>
    <t>Pavimentação nas Regiões Central e Norte no Município - CONVENIO FEDERAL</t>
  </si>
  <si>
    <t>TP 05/23</t>
  </si>
  <si>
    <t>112/23</t>
  </si>
  <si>
    <t>Pavimentação em diversas ruas da Região Norte no Municipio - CONVENIO FEDERAL</t>
  </si>
  <si>
    <t>R.S. RAZUK</t>
  </si>
  <si>
    <t>AGUARDANDO CAUÇÃO</t>
  </si>
  <si>
    <t>TP 06/23</t>
  </si>
  <si>
    <t>106/23</t>
  </si>
  <si>
    <t>Infraestrutura de Pavimentação e Drenagem - bairro pontal Santa Marina</t>
  </si>
  <si>
    <t>Reforma e Adequação Para Sala De Multimídia Na Seduc – Bairro Indáia</t>
  </si>
  <si>
    <t>Execução de Base de Concreto Para Instalação de Academia ao Ar Livre Em Diversos Locais Do Município</t>
  </si>
  <si>
    <t>Terraplanagem, Contenção e Drenagem no Morro da Prainha</t>
  </si>
  <si>
    <t>Reforma da Praça de Lazer – Bairro Pereque Mirim</t>
  </si>
  <si>
    <t>Infraestrutura Elétrica em Diversos Ginásios do Município</t>
  </si>
  <si>
    <t>Pavimentação de Diversas Ruas da Região Norte do Município De Caraguatatuba/Sp</t>
  </si>
  <si>
    <t>Pavimentação Asfáltica na Região Sul do Município - CONVENIO FEDERAL</t>
  </si>
  <si>
    <t>Obra concluída e escola entregue a população</t>
  </si>
  <si>
    <t>Em processo de formalização para fins de rescisão de contrato</t>
  </si>
  <si>
    <t>Contrato rescindido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</si>
</sst>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color rgb="FF00000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36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8" applyNumberFormat="0" applyAlignment="0" applyProtection="0"/>
    <xf numFmtId="0" fontId="13" fillId="22" borderId="9" applyNumberFormat="0" applyAlignment="0" applyProtection="0"/>
    <xf numFmtId="0" fontId="14" fillId="0" borderId="10" applyNumberFormat="0" applyFill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5" fillId="29" borderId="8" applyNumberFormat="0" applyAlignment="0" applyProtection="0"/>
    <xf numFmtId="0" fontId="16" fillId="30" borderId="0" applyNumberFormat="0" applyBorder="0" applyAlignment="0" applyProtection="0"/>
    <xf numFmtId="44" fontId="9" fillId="0" borderId="0" applyFont="0" applyFill="0" applyBorder="0" applyAlignment="0" applyProtection="0"/>
    <xf numFmtId="0" fontId="17" fillId="31" borderId="0" applyNumberFormat="0" applyBorder="0" applyAlignment="0" applyProtection="0"/>
    <xf numFmtId="0" fontId="18" fillId="0" borderId="0"/>
    <xf numFmtId="0" fontId="9" fillId="32" borderId="11" applyNumberFormat="0" applyFont="0" applyAlignment="0" applyProtection="0"/>
    <xf numFmtId="9" fontId="9" fillId="0" borderId="0" applyFont="0" applyFill="0" applyBorder="0" applyAlignment="0" applyProtection="0"/>
    <xf numFmtId="0" fontId="19" fillId="21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</cellStyleXfs>
  <cellXfs count="138">
    <xf numFmtId="0" fontId="0" fillId="0" borderId="0" xfId="0"/>
    <xf numFmtId="0" fontId="2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9" fontId="2" fillId="0" borderId="1" xfId="3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9" fontId="3" fillId="0" borderId="1" xfId="36" applyFont="1" applyFill="1" applyBorder="1" applyAlignment="1">
      <alignment horizontal="center" vertical="center"/>
    </xf>
    <xf numFmtId="44" fontId="3" fillId="0" borderId="1" xfId="32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9" fontId="3" fillId="0" borderId="0" xfId="36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9" fontId="3" fillId="0" borderId="1" xfId="36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32" applyFont="1" applyFill="1" applyBorder="1" applyAlignment="1">
      <alignment horizontal="center" vertical="center" wrapText="1"/>
    </xf>
    <xf numFmtId="9" fontId="3" fillId="33" borderId="1" xfId="36" applyFont="1" applyFill="1" applyBorder="1" applyAlignment="1">
      <alignment horizontal="center" vertical="center"/>
    </xf>
    <xf numFmtId="44" fontId="3" fillId="33" borderId="1" xfId="32" applyFont="1" applyFill="1" applyBorder="1" applyAlignment="1">
      <alignment horizontal="center" vertical="center"/>
    </xf>
    <xf numFmtId="44" fontId="2" fillId="0" borderId="1" xfId="32" applyFont="1" applyFill="1" applyBorder="1" applyAlignment="1">
      <alignment horizontal="center" vertical="center" wrapText="1"/>
    </xf>
    <xf numFmtId="44" fontId="3" fillId="0" borderId="0" xfId="32" applyFont="1" applyFill="1" applyAlignment="1">
      <alignment horizontal="center" vertical="center"/>
    </xf>
    <xf numFmtId="0" fontId="0" fillId="33" borderId="1" xfId="0" applyFill="1" applyBorder="1" applyAlignment="1">
      <alignment vertical="center" wrapText="1"/>
    </xf>
    <xf numFmtId="4" fontId="3" fillId="33" borderId="4" xfId="0" applyNumberFormat="1" applyFont="1" applyFill="1" applyBorder="1" applyAlignment="1">
      <alignment horizontal="center" vertical="center" wrapText="1"/>
    </xf>
    <xf numFmtId="0" fontId="3" fillId="33" borderId="0" xfId="0" applyFont="1" applyFill="1" applyAlignment="1">
      <alignment horizontal="center" vertical="center" wrapText="1"/>
    </xf>
    <xf numFmtId="14" fontId="28" fillId="33" borderId="0" xfId="0" applyNumberFormat="1" applyFont="1" applyFill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0" fontId="35" fillId="33" borderId="1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center" vertical="center" wrapText="1"/>
    </xf>
    <xf numFmtId="49" fontId="3" fillId="33" borderId="1" xfId="0" applyNumberFormat="1" applyFont="1" applyFill="1" applyBorder="1" applyAlignment="1">
      <alignment horizontal="center" vertical="center" wrapText="1"/>
    </xf>
    <xf numFmtId="0" fontId="3" fillId="33" borderId="0" xfId="0" applyFont="1" applyFill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44" fontId="3" fillId="33" borderId="1" xfId="32" applyFont="1" applyFill="1" applyBorder="1" applyAlignment="1">
      <alignment horizontal="center" vertical="center" wrapText="1"/>
    </xf>
    <xf numFmtId="9" fontId="3" fillId="33" borderId="1" xfId="36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3" fillId="33" borderId="1" xfId="0" applyNumberFormat="1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/>
    </xf>
    <xf numFmtId="164" fontId="3" fillId="33" borderId="1" xfId="0" applyNumberFormat="1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 wrapText="1"/>
    </xf>
    <xf numFmtId="4" fontId="3" fillId="33" borderId="1" xfId="0" applyNumberFormat="1" applyFont="1" applyFill="1" applyBorder="1" applyAlignment="1">
      <alignment horizontal="center" vertical="center" wrapText="1"/>
    </xf>
    <xf numFmtId="44" fontId="3" fillId="33" borderId="1" xfId="32" applyFont="1" applyFill="1" applyBorder="1" applyAlignment="1">
      <alignment horizontal="center" vertical="center" wrapText="1"/>
    </xf>
    <xf numFmtId="9" fontId="3" fillId="33" borderId="1" xfId="36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 wrapText="1"/>
    </xf>
    <xf numFmtId="164" fontId="3" fillId="33" borderId="1" xfId="0" applyNumberFormat="1" applyFont="1" applyFill="1" applyBorder="1" applyAlignment="1">
      <alignment horizontal="center" vertical="center"/>
    </xf>
    <xf numFmtId="14" fontId="3" fillId="3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6" fillId="33" borderId="1" xfId="0" applyFont="1" applyFill="1" applyBorder="1" applyAlignment="1">
      <alignment vertical="center" wrapText="1"/>
    </xf>
    <xf numFmtId="14" fontId="3" fillId="33" borderId="0" xfId="0" applyNumberFormat="1" applyFont="1" applyFill="1" applyAlignment="1">
      <alignment horizontal="center" vertical="center" wrapText="1"/>
    </xf>
    <xf numFmtId="0" fontId="34" fillId="33" borderId="0" xfId="0" applyFont="1" applyFill="1"/>
    <xf numFmtId="0" fontId="27" fillId="0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35" fillId="3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28" fillId="33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/>
    <xf numFmtId="0" fontId="30" fillId="0" borderId="1" xfId="0" applyFont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3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28" fillId="3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3" fillId="33" borderId="1" xfId="32" quotePrefix="1" applyNumberFormat="1" applyFont="1" applyFill="1" applyBorder="1" applyAlignment="1">
      <alignment horizontal="center" vertical="center" wrapText="1"/>
    </xf>
    <xf numFmtId="44" fontId="3" fillId="33" borderId="1" xfId="32" applyFont="1" applyFill="1" applyBorder="1" applyAlignment="1">
      <alignment horizontal="center" vertical="center" wrapText="1"/>
    </xf>
    <xf numFmtId="9" fontId="3" fillId="33" borderId="1" xfId="36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 wrapText="1"/>
    </xf>
    <xf numFmtId="165" fontId="3" fillId="33" borderId="1" xfId="0" applyNumberFormat="1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 wrapText="1"/>
    </xf>
    <xf numFmtId="164" fontId="3" fillId="33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44" fontId="28" fillId="0" borderId="1" xfId="32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6" fontId="28" fillId="33" borderId="1" xfId="32" quotePrefix="1" applyNumberFormat="1" applyFont="1" applyFill="1" applyBorder="1" applyAlignment="1">
      <alignment horizontal="center" vertical="center" wrapText="1"/>
    </xf>
    <xf numFmtId="0" fontId="27" fillId="0" borderId="1" xfId="0" applyFont="1" applyBorder="1"/>
    <xf numFmtId="0" fontId="28" fillId="33" borderId="1" xfId="0" applyFont="1" applyFill="1" applyBorder="1" applyAlignment="1">
      <alignment vertical="center"/>
    </xf>
    <xf numFmtId="14" fontId="3" fillId="33" borderId="1" xfId="0" applyNumberFormat="1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9" fontId="3" fillId="33" borderId="1" xfId="36" applyFont="1" applyFill="1" applyBorder="1" applyAlignment="1">
      <alignment horizontal="center" vertical="center" wrapText="1"/>
    </xf>
    <xf numFmtId="9" fontId="3" fillId="33" borderId="1" xfId="36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3" fillId="33" borderId="1" xfId="0" applyNumberFormat="1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 wrapText="1"/>
    </xf>
    <xf numFmtId="14" fontId="3" fillId="33" borderId="1" xfId="0" applyNumberFormat="1" applyFont="1" applyFill="1" applyBorder="1" applyAlignment="1">
      <alignment horizontal="center" vertical="center"/>
    </xf>
    <xf numFmtId="164" fontId="3" fillId="33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4" fontId="3" fillId="33" borderId="1" xfId="32" applyFont="1" applyFill="1" applyBorder="1" applyAlignment="1">
      <alignment horizontal="center" vertical="center" wrapText="1"/>
    </xf>
    <xf numFmtId="0" fontId="5" fillId="33" borderId="7" xfId="0" applyFont="1" applyFill="1" applyBorder="1" applyAlignment="1">
      <alignment horizontal="center" vertical="center" wrapText="1"/>
    </xf>
    <xf numFmtId="0" fontId="38" fillId="33" borderId="7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</cellXfs>
  <cellStyles count="46">
    <cellStyle name="0,0_x000d__x000a_NA_x000d__x000a_" xfId="1"/>
    <cellStyle name="20% - Ênfase1" xfId="2" builtinId="30" customBuiltin="1"/>
    <cellStyle name="20% - Ênfase2" xfId="3" builtinId="34" customBuiltin="1"/>
    <cellStyle name="20% - Ênfase3" xfId="4" builtinId="38" customBuiltin="1"/>
    <cellStyle name="20% - Ênfase4" xfId="5" builtinId="42" customBuiltin="1"/>
    <cellStyle name="20% - Ênfase5" xfId="6" builtinId="46" customBuiltin="1"/>
    <cellStyle name="20% - Ênfase6" xfId="7" builtinId="50" customBuiltin="1"/>
    <cellStyle name="40% - Ênfase1" xfId="8" builtinId="31" customBuiltin="1"/>
    <cellStyle name="40% - Ênfase2" xfId="9" builtinId="35" customBuiltin="1"/>
    <cellStyle name="40% - Ênfase3" xfId="10" builtinId="39" customBuiltin="1"/>
    <cellStyle name="40% - Ênfase4" xfId="11" builtinId="43" customBuiltin="1"/>
    <cellStyle name="40% - Ênfase5" xfId="12" builtinId="47" customBuiltin="1"/>
    <cellStyle name="40% - Ênfase6" xfId="13" builtinId="51" customBuiltin="1"/>
    <cellStyle name="60% - Ênfase1" xfId="14" builtinId="32" customBuiltin="1"/>
    <cellStyle name="60% - Ênfase2" xfId="15" builtinId="36" customBuiltin="1"/>
    <cellStyle name="60% - Ênfase3" xfId="16" builtinId="40" customBuiltin="1"/>
    <cellStyle name="60% - Ênfase4" xfId="17" builtinId="44" customBuiltin="1"/>
    <cellStyle name="60% - Ênfase5" xfId="18" builtinId="48" customBuiltin="1"/>
    <cellStyle name="60% - Ênfase6" xfId="19" builtinId="52" customBuiltin="1"/>
    <cellStyle name="Bom" xfId="20" builtinId="26" customBuiltin="1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Incorreto" xfId="31" builtinId="27" customBuiltin="1"/>
    <cellStyle name="Moeda" xfId="32" builtinId="4"/>
    <cellStyle name="Neutra" xfId="33" builtinId="28" customBuiltin="1"/>
    <cellStyle name="Normal" xfId="0" builtinId="0"/>
    <cellStyle name="Normal 2" xfId="34"/>
    <cellStyle name="Nota" xfId="35" builtinId="10" customBuiltin="1"/>
    <cellStyle name="Porcentagem" xfId="36" builtinId="5"/>
    <cellStyle name="Saída" xfId="37" builtinId="21" customBuiltin="1"/>
    <cellStyle name="Texto de Aviso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266700</xdr:rowOff>
    </xdr:from>
    <xdr:to>
      <xdr:col>6</xdr:col>
      <xdr:colOff>1095375</xdr:colOff>
      <xdr:row>0</xdr:row>
      <xdr:rowOff>1952625</xdr:rowOff>
    </xdr:to>
    <xdr:pic>
      <xdr:nvPicPr>
        <xdr:cNvPr id="1030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266700"/>
          <a:ext cx="24955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28575</xdr:rowOff>
    </xdr:from>
    <xdr:to>
      <xdr:col>3</xdr:col>
      <xdr:colOff>1362075</xdr:colOff>
      <xdr:row>0</xdr:row>
      <xdr:rowOff>876300</xdr:rowOff>
    </xdr:to>
    <xdr:pic>
      <xdr:nvPicPr>
        <xdr:cNvPr id="2054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8575"/>
          <a:ext cx="12573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5"/>
  <sheetViews>
    <sheetView tabSelected="1" view="pageBreakPreview" topLeftCell="D37" zoomScale="50" zoomScaleNormal="100" zoomScaleSheetLayoutView="50" workbookViewId="0">
      <selection activeCell="G46" sqref="G46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5" customWidth="1"/>
    <col min="15" max="15" width="41.855468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18" s="84" customFormat="1" ht="162.75" customHeight="1">
      <c r="A1" s="126" t="s">
        <v>145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s="10" customFormat="1" ht="83.25" customHeight="1">
      <c r="A2" s="85"/>
      <c r="B2" s="85"/>
      <c r="C2" s="85"/>
      <c r="D2" s="133" t="s">
        <v>6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s="8" customFormat="1" ht="116.25" customHeight="1">
      <c r="A3" s="1"/>
      <c r="B3" s="1" t="s">
        <v>4</v>
      </c>
      <c r="C3" s="1" t="s">
        <v>5</v>
      </c>
      <c r="D3" s="2" t="s">
        <v>9</v>
      </c>
      <c r="E3" s="2" t="s">
        <v>3</v>
      </c>
      <c r="F3" s="2" t="s">
        <v>2</v>
      </c>
      <c r="G3" s="20" t="s">
        <v>26</v>
      </c>
      <c r="H3" s="21"/>
      <c r="I3" s="1" t="s">
        <v>1</v>
      </c>
      <c r="J3" s="2" t="s">
        <v>27</v>
      </c>
      <c r="K3" s="23" t="s">
        <v>28</v>
      </c>
      <c r="L3" s="23" t="s">
        <v>30</v>
      </c>
      <c r="M3" s="23" t="s">
        <v>2</v>
      </c>
      <c r="N3" s="44" t="s">
        <v>0</v>
      </c>
      <c r="O3" s="24" t="s">
        <v>29</v>
      </c>
      <c r="P3" s="25"/>
      <c r="Q3" s="25"/>
    </row>
    <row r="4" spans="1:18" s="4" customFormat="1" ht="106.5" customHeight="1">
      <c r="A4" s="33"/>
      <c r="B4" s="33"/>
      <c r="C4" s="33"/>
      <c r="D4" s="22" t="s">
        <v>52</v>
      </c>
      <c r="E4" s="22"/>
      <c r="F4" s="22" t="s">
        <v>54</v>
      </c>
      <c r="G4" s="32" t="s">
        <v>63</v>
      </c>
      <c r="H4" s="116"/>
      <c r="I4" s="88"/>
      <c r="J4" s="40" t="s">
        <v>116</v>
      </c>
      <c r="K4" s="39">
        <v>44865</v>
      </c>
      <c r="L4" s="36">
        <f>K4+365</f>
        <v>45230</v>
      </c>
      <c r="M4" s="34"/>
      <c r="N4" s="41">
        <v>316070.48</v>
      </c>
      <c r="O4" s="26">
        <v>1</v>
      </c>
      <c r="P4" s="6"/>
      <c r="Q4" s="6"/>
    </row>
    <row r="5" spans="1:18" s="4" customFormat="1" ht="106.5" customHeight="1">
      <c r="A5" s="33"/>
      <c r="B5" s="33"/>
      <c r="C5" s="33"/>
      <c r="D5" s="22" t="s">
        <v>53</v>
      </c>
      <c r="E5" s="22"/>
      <c r="F5" s="22" t="s">
        <v>55</v>
      </c>
      <c r="G5" s="32" t="s">
        <v>64</v>
      </c>
      <c r="H5" s="116"/>
      <c r="I5" s="88"/>
      <c r="J5" s="33" t="s">
        <v>117</v>
      </c>
      <c r="K5" s="39">
        <v>44865</v>
      </c>
      <c r="L5" s="36">
        <v>45048</v>
      </c>
      <c r="M5" s="34"/>
      <c r="N5" s="41">
        <v>315809.34000000003</v>
      </c>
      <c r="O5" s="26">
        <v>0.22</v>
      </c>
      <c r="P5" s="6"/>
      <c r="Q5" s="6"/>
    </row>
    <row r="6" spans="1:18" s="4" customFormat="1" ht="106.5" customHeight="1">
      <c r="A6" s="33"/>
      <c r="B6" s="33"/>
      <c r="C6" s="33"/>
      <c r="D6" s="22" t="s">
        <v>99</v>
      </c>
      <c r="E6" s="22"/>
      <c r="F6" s="22" t="s">
        <v>101</v>
      </c>
      <c r="G6" s="32" t="s">
        <v>100</v>
      </c>
      <c r="H6" s="116"/>
      <c r="I6" s="88"/>
      <c r="J6" s="33" t="s">
        <v>108</v>
      </c>
      <c r="K6" s="36">
        <v>44882</v>
      </c>
      <c r="L6" s="36">
        <f>K6+182.5</f>
        <v>45064.5</v>
      </c>
      <c r="M6" s="34"/>
      <c r="N6" s="41">
        <v>244784.52</v>
      </c>
      <c r="O6" s="26">
        <v>0.9</v>
      </c>
      <c r="P6" s="6"/>
      <c r="Q6" s="6"/>
    </row>
    <row r="7" spans="1:18" s="4" customFormat="1" ht="106.5" customHeight="1">
      <c r="A7" s="33"/>
      <c r="B7" s="33"/>
      <c r="C7" s="33"/>
      <c r="D7" s="22" t="s">
        <v>86</v>
      </c>
      <c r="E7" s="22"/>
      <c r="F7" s="22" t="s">
        <v>87</v>
      </c>
      <c r="G7" s="32" t="s">
        <v>105</v>
      </c>
      <c r="H7" s="116"/>
      <c r="I7" s="88"/>
      <c r="J7" s="33" t="s">
        <v>110</v>
      </c>
      <c r="K7" s="36">
        <v>44881</v>
      </c>
      <c r="L7" s="36">
        <v>45185</v>
      </c>
      <c r="M7" s="34"/>
      <c r="N7" s="41">
        <v>299000.65999999997</v>
      </c>
      <c r="O7" s="26">
        <v>0.75</v>
      </c>
      <c r="P7" s="6"/>
      <c r="Q7" s="6"/>
    </row>
    <row r="8" spans="1:18" s="4" customFormat="1" ht="106.5" customHeight="1">
      <c r="A8" s="33"/>
      <c r="B8" s="33"/>
      <c r="C8" s="33"/>
      <c r="D8" s="22" t="s">
        <v>128</v>
      </c>
      <c r="E8" s="22"/>
      <c r="F8" s="22" t="s">
        <v>130</v>
      </c>
      <c r="G8" s="33" t="s">
        <v>194</v>
      </c>
      <c r="H8" s="116"/>
      <c r="I8" s="88"/>
      <c r="J8" s="40" t="s">
        <v>138</v>
      </c>
      <c r="K8" s="122">
        <v>44900</v>
      </c>
      <c r="L8" s="122">
        <v>45201</v>
      </c>
      <c r="M8" s="34"/>
      <c r="N8" s="114">
        <v>316132.15000000002</v>
      </c>
      <c r="O8" s="26">
        <v>0.99</v>
      </c>
      <c r="P8" s="6"/>
      <c r="Q8" s="6"/>
    </row>
    <row r="9" spans="1:18" s="4" customFormat="1" ht="106.5" customHeight="1">
      <c r="A9" s="33"/>
      <c r="B9" s="33"/>
      <c r="C9" s="33"/>
      <c r="D9" s="22" t="s">
        <v>129</v>
      </c>
      <c r="E9" s="22"/>
      <c r="F9" s="22" t="s">
        <v>131</v>
      </c>
      <c r="G9" s="33" t="s">
        <v>195</v>
      </c>
      <c r="H9" s="116"/>
      <c r="I9" s="88"/>
      <c r="J9" s="40" t="s">
        <v>132</v>
      </c>
      <c r="K9" s="122">
        <v>44922</v>
      </c>
      <c r="L9" s="122">
        <f>K9+183</f>
        <v>45105</v>
      </c>
      <c r="M9" s="34"/>
      <c r="N9" s="114">
        <v>318622.69</v>
      </c>
      <c r="O9" s="26">
        <v>0.65</v>
      </c>
      <c r="P9" s="6"/>
      <c r="Q9" s="6"/>
    </row>
    <row r="10" spans="1:18" s="6" customFormat="1" ht="106.5" customHeight="1">
      <c r="A10" s="40"/>
      <c r="B10" s="40"/>
      <c r="C10" s="40"/>
      <c r="D10" s="79" t="s">
        <v>177</v>
      </c>
      <c r="E10" s="79"/>
      <c r="F10" s="115" t="s">
        <v>176</v>
      </c>
      <c r="G10" s="40" t="s">
        <v>174</v>
      </c>
      <c r="H10" s="102"/>
      <c r="I10" s="90"/>
      <c r="J10" s="40" t="s">
        <v>175</v>
      </c>
      <c r="K10" s="36">
        <v>45056</v>
      </c>
      <c r="L10" s="36">
        <v>45301</v>
      </c>
      <c r="M10" s="34"/>
      <c r="N10" s="41">
        <v>321845.94</v>
      </c>
      <c r="O10" s="26">
        <v>0</v>
      </c>
    </row>
    <row r="11" spans="1:18" s="50" customFormat="1" ht="116.25" customHeight="1">
      <c r="A11" s="86"/>
      <c r="B11" s="86"/>
      <c r="C11" s="86"/>
      <c r="D11" s="106" t="s">
        <v>46</v>
      </c>
      <c r="E11" s="106"/>
      <c r="F11" s="106" t="s">
        <v>47</v>
      </c>
      <c r="G11" s="106" t="s">
        <v>193</v>
      </c>
      <c r="H11" s="100"/>
      <c r="I11" s="72"/>
      <c r="J11" s="107" t="s">
        <v>116</v>
      </c>
      <c r="K11" s="121">
        <v>44746</v>
      </c>
      <c r="L11" s="121">
        <v>45112</v>
      </c>
      <c r="M11" s="109"/>
      <c r="N11" s="104">
        <v>1391080.62</v>
      </c>
      <c r="O11" s="105">
        <v>0.9</v>
      </c>
      <c r="P11" s="48"/>
      <c r="Q11" s="48"/>
      <c r="R11" s="49"/>
    </row>
    <row r="12" spans="1:18" s="50" customFormat="1" ht="45.75" customHeight="1">
      <c r="A12" s="128"/>
      <c r="B12" s="128"/>
      <c r="C12" s="128"/>
      <c r="D12" s="128" t="s">
        <v>33</v>
      </c>
      <c r="E12" s="106"/>
      <c r="F12" s="125" t="s">
        <v>32</v>
      </c>
      <c r="G12" s="128" t="s">
        <v>68</v>
      </c>
      <c r="H12" s="100"/>
      <c r="I12" s="72"/>
      <c r="J12" s="129" t="s">
        <v>119</v>
      </c>
      <c r="K12" s="130">
        <v>44733</v>
      </c>
      <c r="L12" s="131">
        <v>45282</v>
      </c>
      <c r="M12" s="132">
        <f>L12+60</f>
        <v>45342</v>
      </c>
      <c r="N12" s="134">
        <v>530679.47</v>
      </c>
      <c r="O12" s="124">
        <v>0.75</v>
      </c>
      <c r="P12" s="48"/>
      <c r="Q12" s="48"/>
    </row>
    <row r="13" spans="1:18" s="50" customFormat="1" ht="45.75" customHeight="1">
      <c r="A13" s="128"/>
      <c r="B13" s="128"/>
      <c r="C13" s="128"/>
      <c r="D13" s="128"/>
      <c r="E13" s="106"/>
      <c r="F13" s="125"/>
      <c r="G13" s="128"/>
      <c r="H13" s="100"/>
      <c r="I13" s="89"/>
      <c r="J13" s="129"/>
      <c r="K13" s="130"/>
      <c r="L13" s="131"/>
      <c r="M13" s="132"/>
      <c r="N13" s="134"/>
      <c r="O13" s="124"/>
      <c r="P13" s="48"/>
      <c r="Q13" s="48"/>
    </row>
    <row r="14" spans="1:18" s="50" customFormat="1" ht="45.75" customHeight="1">
      <c r="A14" s="128"/>
      <c r="B14" s="128"/>
      <c r="C14" s="128"/>
      <c r="D14" s="128"/>
      <c r="E14" s="106"/>
      <c r="F14" s="125"/>
      <c r="G14" s="128"/>
      <c r="H14" s="100"/>
      <c r="I14" s="89"/>
      <c r="J14" s="129"/>
      <c r="K14" s="130"/>
      <c r="L14" s="131"/>
      <c r="M14" s="132"/>
      <c r="N14" s="134"/>
      <c r="O14" s="124"/>
      <c r="P14" s="48"/>
      <c r="Q14" s="48"/>
    </row>
    <row r="15" spans="1:18" s="50" customFormat="1" ht="45.75" customHeight="1">
      <c r="A15" s="128"/>
      <c r="B15" s="128"/>
      <c r="C15" s="128"/>
      <c r="D15" s="128" t="s">
        <v>34</v>
      </c>
      <c r="E15" s="106"/>
      <c r="F15" s="125" t="s">
        <v>35</v>
      </c>
      <c r="G15" s="128" t="s">
        <v>69</v>
      </c>
      <c r="H15" s="100"/>
      <c r="I15" s="72"/>
      <c r="J15" s="129" t="s">
        <v>116</v>
      </c>
      <c r="K15" s="130">
        <v>44718</v>
      </c>
      <c r="L15" s="130">
        <v>45143</v>
      </c>
      <c r="M15" s="132">
        <f>L15+60</f>
        <v>45203</v>
      </c>
      <c r="N15" s="134">
        <v>1293327.3999999999</v>
      </c>
      <c r="O15" s="124">
        <v>0.8</v>
      </c>
      <c r="P15" s="48"/>
      <c r="Q15" s="48"/>
    </row>
    <row r="16" spans="1:18" s="50" customFormat="1" ht="45.75" customHeight="1">
      <c r="A16" s="128"/>
      <c r="B16" s="128"/>
      <c r="C16" s="128"/>
      <c r="D16" s="128"/>
      <c r="E16" s="106"/>
      <c r="F16" s="125"/>
      <c r="G16" s="128"/>
      <c r="H16" s="100"/>
      <c r="I16" s="89"/>
      <c r="J16" s="129"/>
      <c r="K16" s="130"/>
      <c r="L16" s="130"/>
      <c r="M16" s="132"/>
      <c r="N16" s="134"/>
      <c r="O16" s="124"/>
      <c r="P16" s="48"/>
      <c r="Q16" s="48"/>
    </row>
    <row r="17" spans="1:17" s="50" customFormat="1" ht="45.75" customHeight="1">
      <c r="A17" s="128"/>
      <c r="B17" s="128"/>
      <c r="C17" s="128"/>
      <c r="D17" s="128"/>
      <c r="E17" s="106"/>
      <c r="F17" s="125"/>
      <c r="G17" s="128"/>
      <c r="H17" s="100"/>
      <c r="I17" s="89"/>
      <c r="J17" s="129"/>
      <c r="K17" s="130"/>
      <c r="L17" s="130"/>
      <c r="M17" s="132"/>
      <c r="N17" s="134"/>
      <c r="O17" s="124"/>
      <c r="P17" s="48"/>
      <c r="Q17" s="48"/>
    </row>
    <row r="18" spans="1:17" s="50" customFormat="1" ht="45.75" customHeight="1">
      <c r="A18" s="128"/>
      <c r="B18" s="128"/>
      <c r="C18" s="128"/>
      <c r="D18" s="128" t="s">
        <v>36</v>
      </c>
      <c r="E18" s="106"/>
      <c r="F18" s="125" t="s">
        <v>37</v>
      </c>
      <c r="G18" s="128" t="s">
        <v>70</v>
      </c>
      <c r="H18" s="100"/>
      <c r="I18" s="72"/>
      <c r="J18" s="129" t="s">
        <v>120</v>
      </c>
      <c r="K18" s="130" t="s">
        <v>45</v>
      </c>
      <c r="L18" s="131"/>
      <c r="M18" s="132"/>
      <c r="N18" s="134">
        <v>1324678.76</v>
      </c>
      <c r="O18" s="124" t="s">
        <v>202</v>
      </c>
      <c r="P18" s="48"/>
      <c r="Q18" s="48"/>
    </row>
    <row r="19" spans="1:17" s="50" customFormat="1" ht="45.75" customHeight="1">
      <c r="A19" s="128"/>
      <c r="B19" s="128"/>
      <c r="C19" s="128"/>
      <c r="D19" s="128"/>
      <c r="E19" s="106"/>
      <c r="F19" s="125"/>
      <c r="G19" s="128"/>
      <c r="H19" s="100"/>
      <c r="I19" s="89"/>
      <c r="J19" s="129"/>
      <c r="K19" s="130"/>
      <c r="L19" s="131"/>
      <c r="M19" s="132"/>
      <c r="N19" s="134"/>
      <c r="O19" s="124"/>
      <c r="P19" s="48"/>
      <c r="Q19" s="48"/>
    </row>
    <row r="20" spans="1:17" s="50" customFormat="1" ht="45.75" customHeight="1">
      <c r="A20" s="128"/>
      <c r="B20" s="128"/>
      <c r="C20" s="128"/>
      <c r="D20" s="128"/>
      <c r="E20" s="106"/>
      <c r="F20" s="125"/>
      <c r="G20" s="128"/>
      <c r="H20" s="100"/>
      <c r="I20" s="89"/>
      <c r="J20" s="129"/>
      <c r="K20" s="130"/>
      <c r="L20" s="131"/>
      <c r="M20" s="132"/>
      <c r="N20" s="134"/>
      <c r="O20" s="124"/>
      <c r="P20" s="48"/>
      <c r="Q20" s="48"/>
    </row>
    <row r="21" spans="1:17" s="50" customFormat="1" ht="45.75" customHeight="1">
      <c r="A21" s="128"/>
      <c r="B21" s="128"/>
      <c r="C21" s="128"/>
      <c r="D21" s="128" t="s">
        <v>38</v>
      </c>
      <c r="E21" s="106"/>
      <c r="F21" s="125" t="s">
        <v>39</v>
      </c>
      <c r="G21" s="128" t="s">
        <v>71</v>
      </c>
      <c r="H21" s="100"/>
      <c r="I21" s="72"/>
      <c r="J21" s="129" t="s">
        <v>119</v>
      </c>
      <c r="K21" s="130">
        <v>44726</v>
      </c>
      <c r="L21" s="130">
        <v>45396</v>
      </c>
      <c r="M21" s="132">
        <f>L21+60</f>
        <v>45456</v>
      </c>
      <c r="N21" s="134">
        <v>349158.34</v>
      </c>
      <c r="O21" s="124">
        <v>0.4</v>
      </c>
      <c r="P21" s="48"/>
      <c r="Q21" s="48"/>
    </row>
    <row r="22" spans="1:17" s="50" customFormat="1" ht="45.75" customHeight="1">
      <c r="A22" s="128"/>
      <c r="B22" s="128"/>
      <c r="C22" s="128"/>
      <c r="D22" s="128"/>
      <c r="E22" s="106"/>
      <c r="F22" s="125"/>
      <c r="G22" s="128"/>
      <c r="H22" s="100"/>
      <c r="I22" s="89"/>
      <c r="J22" s="129"/>
      <c r="K22" s="130"/>
      <c r="L22" s="130"/>
      <c r="M22" s="132"/>
      <c r="N22" s="134"/>
      <c r="O22" s="124"/>
      <c r="P22" s="48"/>
      <c r="Q22" s="48"/>
    </row>
    <row r="23" spans="1:17" s="50" customFormat="1" ht="45.75" customHeight="1">
      <c r="A23" s="128"/>
      <c r="B23" s="128"/>
      <c r="C23" s="128"/>
      <c r="D23" s="128"/>
      <c r="E23" s="106"/>
      <c r="F23" s="125"/>
      <c r="G23" s="128"/>
      <c r="H23" s="100"/>
      <c r="I23" s="89"/>
      <c r="J23" s="129"/>
      <c r="K23" s="130"/>
      <c r="L23" s="130"/>
      <c r="M23" s="132"/>
      <c r="N23" s="134"/>
      <c r="O23" s="124"/>
      <c r="P23" s="48"/>
      <c r="Q23" s="48"/>
    </row>
    <row r="24" spans="1:17" s="50" customFormat="1" ht="116.25" customHeight="1">
      <c r="A24" s="86"/>
      <c r="B24" s="86"/>
      <c r="C24" s="86"/>
      <c r="D24" s="106" t="s">
        <v>49</v>
      </c>
      <c r="E24" s="106"/>
      <c r="F24" s="54" t="s">
        <v>48</v>
      </c>
      <c r="G24" s="112" t="s">
        <v>72</v>
      </c>
      <c r="H24" s="100"/>
      <c r="I24" s="72"/>
      <c r="J24" s="107" t="s">
        <v>119</v>
      </c>
      <c r="K24" s="108" t="s">
        <v>45</v>
      </c>
      <c r="L24" s="109"/>
      <c r="M24" s="109"/>
      <c r="N24" s="43">
        <v>2178279.9700000002</v>
      </c>
      <c r="O24" s="105">
        <v>0</v>
      </c>
      <c r="P24" s="48"/>
      <c r="Q24" s="48"/>
    </row>
    <row r="25" spans="1:17" s="3" customFormat="1" ht="116.25" customHeight="1">
      <c r="A25" s="40"/>
      <c r="B25" s="40"/>
      <c r="C25" s="40"/>
      <c r="D25" s="40" t="s">
        <v>59</v>
      </c>
      <c r="E25" s="40"/>
      <c r="F25" s="33" t="s">
        <v>61</v>
      </c>
      <c r="G25" s="37" t="s">
        <v>73</v>
      </c>
      <c r="H25" s="116"/>
      <c r="I25" s="90"/>
      <c r="J25" s="33" t="s">
        <v>118</v>
      </c>
      <c r="K25" s="39">
        <v>44781</v>
      </c>
      <c r="L25" s="36">
        <v>45176</v>
      </c>
      <c r="M25" s="34"/>
      <c r="N25" s="27">
        <v>892697.88</v>
      </c>
      <c r="O25" s="35">
        <v>0.98</v>
      </c>
      <c r="P25" s="14"/>
      <c r="Q25" s="14"/>
    </row>
    <row r="26" spans="1:17" s="3" customFormat="1" ht="116.25" customHeight="1">
      <c r="A26" s="40"/>
      <c r="B26" s="40"/>
      <c r="C26" s="40"/>
      <c r="D26" s="40" t="s">
        <v>60</v>
      </c>
      <c r="E26" s="40"/>
      <c r="F26" s="33" t="s">
        <v>62</v>
      </c>
      <c r="G26" s="37" t="s">
        <v>74</v>
      </c>
      <c r="H26" s="116"/>
      <c r="I26" s="90"/>
      <c r="J26" s="33" t="s">
        <v>114</v>
      </c>
      <c r="K26" s="39">
        <v>44784</v>
      </c>
      <c r="L26" s="36">
        <v>45148</v>
      </c>
      <c r="M26" s="34"/>
      <c r="N26" s="27">
        <v>2262936.09</v>
      </c>
      <c r="O26" s="35">
        <v>0.8</v>
      </c>
      <c r="P26" s="14"/>
      <c r="Q26" s="14"/>
    </row>
    <row r="27" spans="1:17" s="3" customFormat="1" ht="116.25" customHeight="1">
      <c r="A27" s="40"/>
      <c r="B27" s="40"/>
      <c r="C27" s="40"/>
      <c r="D27" s="40" t="s">
        <v>88</v>
      </c>
      <c r="E27" s="40"/>
      <c r="F27" s="33" t="s">
        <v>89</v>
      </c>
      <c r="G27" s="37" t="s">
        <v>196</v>
      </c>
      <c r="H27" s="116"/>
      <c r="I27" s="90"/>
      <c r="J27" s="33" t="s">
        <v>126</v>
      </c>
      <c r="K27" s="39">
        <v>44883</v>
      </c>
      <c r="L27" s="36">
        <v>45215</v>
      </c>
      <c r="M27" s="34"/>
      <c r="N27" s="27">
        <v>3101478.83</v>
      </c>
      <c r="O27" s="35">
        <v>0.15</v>
      </c>
      <c r="P27" s="14"/>
      <c r="Q27" s="14"/>
    </row>
    <row r="28" spans="1:17" s="3" customFormat="1" ht="116.25" customHeight="1">
      <c r="A28" s="40"/>
      <c r="B28" s="40"/>
      <c r="C28" s="40"/>
      <c r="D28" s="40" t="s">
        <v>133</v>
      </c>
      <c r="E28" s="40"/>
      <c r="F28" s="33" t="s">
        <v>134</v>
      </c>
      <c r="G28" s="37" t="s">
        <v>197</v>
      </c>
      <c r="H28" s="116"/>
      <c r="I28" s="90"/>
      <c r="J28" s="38" t="s">
        <v>119</v>
      </c>
      <c r="K28" s="39">
        <v>44918</v>
      </c>
      <c r="L28" s="36">
        <v>45343</v>
      </c>
      <c r="M28" s="34"/>
      <c r="N28" s="27">
        <v>540560.46</v>
      </c>
      <c r="O28" s="35">
        <v>0.05</v>
      </c>
      <c r="P28" s="14"/>
      <c r="Q28" s="14"/>
    </row>
    <row r="29" spans="1:17" s="3" customFormat="1" ht="116.25" customHeight="1">
      <c r="A29" s="40"/>
      <c r="B29" s="40"/>
      <c r="C29" s="40"/>
      <c r="D29" s="40" t="s">
        <v>90</v>
      </c>
      <c r="E29" s="40"/>
      <c r="F29" s="33" t="s">
        <v>91</v>
      </c>
      <c r="G29" s="37" t="s">
        <v>198</v>
      </c>
      <c r="H29" s="116"/>
      <c r="I29" s="90"/>
      <c r="J29" s="33" t="s">
        <v>127</v>
      </c>
      <c r="K29" s="39">
        <v>44882</v>
      </c>
      <c r="L29" s="36">
        <f>K29+365</f>
        <v>45247</v>
      </c>
      <c r="M29" s="34"/>
      <c r="N29" s="27">
        <v>2080925.46</v>
      </c>
      <c r="O29" s="35">
        <v>0.5</v>
      </c>
      <c r="P29" s="14"/>
      <c r="Q29" s="14"/>
    </row>
    <row r="30" spans="1:17" s="3" customFormat="1" ht="116.25" customHeight="1">
      <c r="A30" s="40"/>
      <c r="B30" s="40"/>
      <c r="C30" s="40"/>
      <c r="D30" s="40" t="s">
        <v>135</v>
      </c>
      <c r="E30" s="40"/>
      <c r="F30" s="33" t="s">
        <v>136</v>
      </c>
      <c r="G30" s="37" t="s">
        <v>199</v>
      </c>
      <c r="H30" s="116"/>
      <c r="I30" s="90"/>
      <c r="J30" s="33" t="s">
        <v>137</v>
      </c>
      <c r="K30" s="39">
        <v>44970</v>
      </c>
      <c r="L30" s="36">
        <v>45212</v>
      </c>
      <c r="M30" s="34"/>
      <c r="N30" s="27">
        <v>396155.63</v>
      </c>
      <c r="O30" s="35">
        <v>0.1</v>
      </c>
      <c r="P30" s="14"/>
      <c r="Q30" s="14"/>
    </row>
    <row r="31" spans="1:17" s="14" customFormat="1" ht="116.25" customHeight="1">
      <c r="A31" s="40"/>
      <c r="B31" s="40"/>
      <c r="C31" s="40"/>
      <c r="D31" s="40" t="s">
        <v>178</v>
      </c>
      <c r="E31" s="40"/>
      <c r="F31" s="40" t="s">
        <v>179</v>
      </c>
      <c r="G31" s="37" t="s">
        <v>180</v>
      </c>
      <c r="H31" s="102"/>
      <c r="I31" s="90"/>
      <c r="J31" s="40" t="s">
        <v>181</v>
      </c>
      <c r="K31" s="39">
        <v>45055</v>
      </c>
      <c r="L31" s="39">
        <v>45421</v>
      </c>
      <c r="M31" s="34"/>
      <c r="N31" s="27">
        <v>456655.01</v>
      </c>
      <c r="O31" s="35">
        <v>0</v>
      </c>
    </row>
    <row r="32" spans="1:17" s="14" customFormat="1" ht="116.25" customHeight="1">
      <c r="A32" s="40"/>
      <c r="B32" s="40"/>
      <c r="C32" s="40"/>
      <c r="D32" s="40" t="s">
        <v>182</v>
      </c>
      <c r="E32" s="40"/>
      <c r="F32" s="101" t="s">
        <v>183</v>
      </c>
      <c r="G32" s="40" t="s">
        <v>185</v>
      </c>
      <c r="H32" s="102"/>
      <c r="I32" s="90"/>
      <c r="J32" s="106" t="s">
        <v>184</v>
      </c>
      <c r="K32" s="120" t="s">
        <v>45</v>
      </c>
      <c r="L32" s="39"/>
      <c r="M32" s="34"/>
      <c r="N32" s="103">
        <v>420067.47</v>
      </c>
      <c r="O32" s="35">
        <v>0</v>
      </c>
    </row>
    <row r="33" spans="1:17" s="14" customFormat="1" ht="116.25" customHeight="1">
      <c r="A33" s="40"/>
      <c r="B33" s="40"/>
      <c r="C33" s="40"/>
      <c r="D33" s="40" t="s">
        <v>186</v>
      </c>
      <c r="E33" s="40"/>
      <c r="F33" s="101" t="s">
        <v>187</v>
      </c>
      <c r="G33" s="40" t="s">
        <v>188</v>
      </c>
      <c r="H33" s="102"/>
      <c r="I33" s="90"/>
      <c r="J33" s="106" t="s">
        <v>189</v>
      </c>
      <c r="K33" s="108" t="s">
        <v>190</v>
      </c>
      <c r="L33" s="39"/>
      <c r="M33" s="34"/>
      <c r="N33" s="103">
        <v>1248101.6000000001</v>
      </c>
      <c r="O33" s="35">
        <v>0</v>
      </c>
    </row>
    <row r="34" spans="1:17" s="14" customFormat="1" ht="116.25" customHeight="1">
      <c r="A34" s="40"/>
      <c r="B34" s="40"/>
      <c r="C34" s="40"/>
      <c r="D34" s="40" t="s">
        <v>191</v>
      </c>
      <c r="E34" s="40"/>
      <c r="F34" s="101" t="s">
        <v>192</v>
      </c>
      <c r="G34" s="33" t="s">
        <v>200</v>
      </c>
      <c r="H34" s="102"/>
      <c r="I34" s="90"/>
      <c r="J34" s="110" t="s">
        <v>181</v>
      </c>
      <c r="K34" s="108" t="s">
        <v>45</v>
      </c>
      <c r="L34" s="39"/>
      <c r="M34" s="34"/>
      <c r="N34" s="117">
        <v>878456.94</v>
      </c>
      <c r="O34" s="35">
        <v>0</v>
      </c>
    </row>
    <row r="35" spans="1:17" s="53" customFormat="1" ht="116.25" customHeight="1">
      <c r="A35" s="5"/>
      <c r="B35" s="5"/>
      <c r="C35" s="5"/>
      <c r="D35" s="106" t="s">
        <v>14</v>
      </c>
      <c r="E35" s="106"/>
      <c r="F35" s="106" t="s">
        <v>15</v>
      </c>
      <c r="G35" s="51" t="s">
        <v>75</v>
      </c>
      <c r="H35" s="100"/>
      <c r="I35" s="91"/>
      <c r="J35" s="106" t="s">
        <v>121</v>
      </c>
      <c r="K35" s="108">
        <v>44434</v>
      </c>
      <c r="L35" s="111">
        <v>45281</v>
      </c>
      <c r="M35" s="108">
        <v>44920</v>
      </c>
      <c r="N35" s="104">
        <v>6343440.6200000001</v>
      </c>
      <c r="O35" s="105">
        <v>0.6</v>
      </c>
      <c r="P35" s="52"/>
      <c r="Q35" s="52"/>
    </row>
    <row r="36" spans="1:17" s="56" customFormat="1" ht="116.25" customHeight="1">
      <c r="A36" s="5">
        <v>45</v>
      </c>
      <c r="B36" s="5"/>
      <c r="C36" s="5" t="s">
        <v>7</v>
      </c>
      <c r="D36" s="54" t="s">
        <v>16</v>
      </c>
      <c r="E36" s="106"/>
      <c r="F36" s="54" t="s">
        <v>24</v>
      </c>
      <c r="G36" s="51" t="s">
        <v>76</v>
      </c>
      <c r="H36" s="100"/>
      <c r="I36" s="91" t="e">
        <f>#REF!+#REF!</f>
        <v>#REF!</v>
      </c>
      <c r="J36" s="106" t="s">
        <v>118</v>
      </c>
      <c r="K36" s="111">
        <v>44470</v>
      </c>
      <c r="L36" s="111" t="s">
        <v>169</v>
      </c>
      <c r="M36" s="109" t="e">
        <f>L36+60</f>
        <v>#VALUE!</v>
      </c>
      <c r="N36" s="43">
        <v>4182674.74</v>
      </c>
      <c r="O36" s="123" t="s">
        <v>203</v>
      </c>
      <c r="P36" s="55"/>
      <c r="Q36" s="55"/>
    </row>
    <row r="37" spans="1:17" s="53" customFormat="1" ht="116.25" customHeight="1">
      <c r="A37" s="5"/>
      <c r="B37" s="5"/>
      <c r="C37" s="5"/>
      <c r="D37" s="106" t="s">
        <v>17</v>
      </c>
      <c r="E37" s="106"/>
      <c r="F37" s="54" t="s">
        <v>25</v>
      </c>
      <c r="G37" s="51" t="s">
        <v>77</v>
      </c>
      <c r="H37" s="100"/>
      <c r="I37" s="91"/>
      <c r="J37" s="106" t="s">
        <v>115</v>
      </c>
      <c r="K37" s="108">
        <v>44593</v>
      </c>
      <c r="L37" s="108">
        <v>45199</v>
      </c>
      <c r="M37" s="108">
        <f>L37+61</f>
        <v>45260</v>
      </c>
      <c r="N37" s="104">
        <v>28472762.530000001</v>
      </c>
      <c r="O37" s="105">
        <v>0.8</v>
      </c>
      <c r="P37" s="52"/>
      <c r="Q37" s="52"/>
    </row>
    <row r="38" spans="1:17" s="53" customFormat="1" ht="116.25" customHeight="1">
      <c r="A38" s="5"/>
      <c r="B38" s="5"/>
      <c r="C38" s="5"/>
      <c r="D38" s="106" t="s">
        <v>18</v>
      </c>
      <c r="E38" s="106"/>
      <c r="F38" s="54" t="s">
        <v>31</v>
      </c>
      <c r="G38" s="51" t="s">
        <v>78</v>
      </c>
      <c r="H38" s="100"/>
      <c r="I38" s="91"/>
      <c r="J38" s="106" t="s">
        <v>122</v>
      </c>
      <c r="K38" s="108">
        <v>44536</v>
      </c>
      <c r="L38" s="111">
        <v>45045</v>
      </c>
      <c r="M38" s="108">
        <f>L38+60</f>
        <v>45105</v>
      </c>
      <c r="N38" s="104">
        <v>3496757.97</v>
      </c>
      <c r="O38" s="105">
        <v>0.8</v>
      </c>
      <c r="P38" s="52"/>
      <c r="Q38" s="52"/>
    </row>
    <row r="39" spans="1:17" s="53" customFormat="1" ht="116.25" customHeight="1">
      <c r="A39" s="5"/>
      <c r="B39" s="5"/>
      <c r="C39" s="5"/>
      <c r="D39" s="106" t="s">
        <v>19</v>
      </c>
      <c r="E39" s="106"/>
      <c r="F39" s="106" t="s">
        <v>22</v>
      </c>
      <c r="G39" s="51" t="s">
        <v>79</v>
      </c>
      <c r="H39" s="100"/>
      <c r="I39" s="91"/>
      <c r="J39" s="106" t="s">
        <v>123</v>
      </c>
      <c r="K39" s="108">
        <v>44543</v>
      </c>
      <c r="L39" s="111">
        <v>45089</v>
      </c>
      <c r="M39" s="108">
        <f>L39+60</f>
        <v>45149</v>
      </c>
      <c r="N39" s="104">
        <v>4946506.24</v>
      </c>
      <c r="O39" s="105">
        <v>0.85</v>
      </c>
      <c r="P39" s="52"/>
      <c r="Q39" s="52"/>
    </row>
    <row r="40" spans="1:17" s="53" customFormat="1" ht="116.25" customHeight="1">
      <c r="A40" s="5"/>
      <c r="B40" s="5"/>
      <c r="C40" s="5"/>
      <c r="D40" s="106" t="s">
        <v>20</v>
      </c>
      <c r="E40" s="106"/>
      <c r="F40" s="106" t="s">
        <v>23</v>
      </c>
      <c r="G40" s="51" t="s">
        <v>80</v>
      </c>
      <c r="H40" s="100"/>
      <c r="I40" s="91"/>
      <c r="J40" s="106" t="s">
        <v>124</v>
      </c>
      <c r="K40" s="108">
        <v>44545</v>
      </c>
      <c r="L40" s="108">
        <v>45061</v>
      </c>
      <c r="M40" s="108">
        <f>L40+60</f>
        <v>45121</v>
      </c>
      <c r="N40" s="104">
        <v>5811073.7599999998</v>
      </c>
      <c r="O40" s="105">
        <v>1</v>
      </c>
      <c r="P40" s="52"/>
      <c r="Q40" s="52"/>
    </row>
    <row r="41" spans="1:17" s="53" customFormat="1" ht="123" customHeight="1">
      <c r="A41" s="5"/>
      <c r="B41" s="5"/>
      <c r="C41" s="5"/>
      <c r="D41" s="110" t="s">
        <v>40</v>
      </c>
      <c r="E41" s="110"/>
      <c r="F41" s="110" t="s">
        <v>41</v>
      </c>
      <c r="G41" s="51" t="s">
        <v>81</v>
      </c>
      <c r="H41" s="100"/>
      <c r="I41" s="91"/>
      <c r="J41" s="106" t="s">
        <v>125</v>
      </c>
      <c r="K41" s="108">
        <v>44670</v>
      </c>
      <c r="L41" s="108">
        <v>45582</v>
      </c>
      <c r="M41" s="108">
        <f>L41+91</f>
        <v>45673</v>
      </c>
      <c r="N41" s="104">
        <v>42580795.719999999</v>
      </c>
      <c r="O41" s="105">
        <v>0.6</v>
      </c>
      <c r="P41" s="52"/>
      <c r="Q41" s="52"/>
    </row>
    <row r="42" spans="1:17" s="53" customFormat="1" ht="100.5" customHeight="1">
      <c r="A42" s="5"/>
      <c r="B42" s="5"/>
      <c r="C42" s="5"/>
      <c r="D42" s="110" t="s">
        <v>42</v>
      </c>
      <c r="E42" s="110"/>
      <c r="F42" s="110" t="s">
        <v>43</v>
      </c>
      <c r="G42" s="51" t="s">
        <v>44</v>
      </c>
      <c r="H42" s="100"/>
      <c r="I42" s="91"/>
      <c r="J42" s="106" t="s">
        <v>121</v>
      </c>
      <c r="K42" s="108">
        <v>44707</v>
      </c>
      <c r="L42" s="108">
        <v>45312</v>
      </c>
      <c r="M42" s="108">
        <f>L42+60</f>
        <v>45372</v>
      </c>
      <c r="N42" s="104">
        <v>10519024.050000001</v>
      </c>
      <c r="O42" s="105">
        <v>0.65</v>
      </c>
      <c r="P42" s="52"/>
      <c r="Q42" s="52"/>
    </row>
    <row r="43" spans="1:17" s="3" customFormat="1" ht="116.25" customHeight="1">
      <c r="A43" s="40"/>
      <c r="B43" s="40"/>
      <c r="C43" s="40"/>
      <c r="D43" s="33" t="s">
        <v>50</v>
      </c>
      <c r="E43" s="40"/>
      <c r="F43" s="33" t="s">
        <v>51</v>
      </c>
      <c r="G43" s="32" t="s">
        <v>82</v>
      </c>
      <c r="H43" s="116"/>
      <c r="I43" s="90"/>
      <c r="J43" s="40" t="s">
        <v>111</v>
      </c>
      <c r="K43" s="39">
        <v>44742</v>
      </c>
      <c r="L43" s="36">
        <v>45259</v>
      </c>
      <c r="M43" s="34"/>
      <c r="N43" s="41">
        <v>3859864.81</v>
      </c>
      <c r="O43" s="35">
        <v>0.35</v>
      </c>
      <c r="P43" s="14"/>
      <c r="Q43" s="14"/>
    </row>
    <row r="44" spans="1:17" s="3" customFormat="1" ht="116.25" customHeight="1">
      <c r="A44" s="40"/>
      <c r="B44" s="40"/>
      <c r="C44" s="40"/>
      <c r="D44" s="33" t="s">
        <v>92</v>
      </c>
      <c r="E44" s="40"/>
      <c r="F44" s="33" t="s">
        <v>93</v>
      </c>
      <c r="G44" s="32" t="s">
        <v>106</v>
      </c>
      <c r="H44" s="116"/>
      <c r="I44" s="90"/>
      <c r="J44" s="40" t="s">
        <v>120</v>
      </c>
      <c r="K44" s="39">
        <v>44865</v>
      </c>
      <c r="L44" s="36">
        <f>K44+730</f>
        <v>45595</v>
      </c>
      <c r="M44" s="34"/>
      <c r="N44" s="41">
        <v>16825103.77</v>
      </c>
      <c r="O44" s="35">
        <v>0.2</v>
      </c>
      <c r="P44" s="14"/>
      <c r="Q44" s="28"/>
    </row>
    <row r="45" spans="1:17" s="3" customFormat="1" ht="116.25" customHeight="1">
      <c r="A45" s="40"/>
      <c r="B45" s="40"/>
      <c r="C45" s="40"/>
      <c r="D45" s="33" t="s">
        <v>94</v>
      </c>
      <c r="E45" s="40"/>
      <c r="F45" s="33" t="s">
        <v>95</v>
      </c>
      <c r="G45" s="32" t="s">
        <v>107</v>
      </c>
      <c r="H45" s="118" t="s">
        <v>96</v>
      </c>
      <c r="I45" s="118" t="s">
        <v>96</v>
      </c>
      <c r="J45" s="40" t="s">
        <v>112</v>
      </c>
      <c r="K45" s="39">
        <v>44882</v>
      </c>
      <c r="L45" s="36">
        <f>K45+638</f>
        <v>45520</v>
      </c>
      <c r="M45" s="34"/>
      <c r="N45" s="41">
        <v>19927162.280000001</v>
      </c>
      <c r="O45" s="35">
        <v>0.01</v>
      </c>
      <c r="P45" s="14"/>
      <c r="Q45" s="14"/>
    </row>
    <row r="46" spans="1:17" s="3" customFormat="1" ht="150.75" customHeight="1">
      <c r="A46" s="40"/>
      <c r="B46" s="40"/>
      <c r="C46" s="40"/>
      <c r="D46" s="33" t="s">
        <v>97</v>
      </c>
      <c r="E46" s="40"/>
      <c r="F46" s="33" t="s">
        <v>98</v>
      </c>
      <c r="G46" s="32"/>
      <c r="H46" s="116"/>
      <c r="I46" s="90"/>
      <c r="J46" s="40" t="s">
        <v>113</v>
      </c>
      <c r="K46" s="39">
        <v>44813</v>
      </c>
      <c r="L46" s="36">
        <f>K46+730</f>
        <v>45543</v>
      </c>
      <c r="M46" s="34"/>
      <c r="N46" s="41">
        <v>4832344.42</v>
      </c>
      <c r="O46" s="35">
        <v>0.4</v>
      </c>
      <c r="P46" s="14"/>
      <c r="Q46" s="14"/>
    </row>
    <row r="47" spans="1:17" s="5" customFormat="1" ht="116.25" customHeight="1">
      <c r="A47" s="86"/>
      <c r="B47" s="86"/>
      <c r="C47" s="86"/>
      <c r="D47" s="110" t="s">
        <v>84</v>
      </c>
      <c r="E47" s="106"/>
      <c r="F47" s="110" t="s">
        <v>83</v>
      </c>
      <c r="G47" s="51" t="s">
        <v>85</v>
      </c>
      <c r="H47" s="100"/>
      <c r="I47" s="72"/>
      <c r="J47" s="106" t="s">
        <v>123</v>
      </c>
      <c r="K47" s="120">
        <v>44813</v>
      </c>
      <c r="L47" s="121">
        <v>44994</v>
      </c>
      <c r="M47" s="109"/>
      <c r="N47" s="104">
        <v>4949093.32</v>
      </c>
      <c r="O47" s="105">
        <v>1</v>
      </c>
      <c r="P47" s="87"/>
      <c r="Q47" s="62"/>
    </row>
    <row r="48" spans="1:17" ht="90" customHeight="1">
      <c r="A48" s="93"/>
      <c r="B48" s="93"/>
      <c r="C48" s="94"/>
      <c r="D48" s="95" t="s">
        <v>139</v>
      </c>
      <c r="E48" s="95"/>
      <c r="F48" s="95" t="s">
        <v>140</v>
      </c>
      <c r="G48" s="98" t="s">
        <v>141</v>
      </c>
      <c r="H48" s="119"/>
      <c r="I48" s="110"/>
      <c r="J48" s="38" t="s">
        <v>116</v>
      </c>
      <c r="K48" s="121">
        <v>44964</v>
      </c>
      <c r="L48" s="121">
        <v>45572</v>
      </c>
      <c r="M48" s="111"/>
      <c r="N48" s="43">
        <v>4612515.74</v>
      </c>
      <c r="O48" s="42">
        <v>0.27</v>
      </c>
    </row>
    <row r="49" spans="1:29" s="61" customFormat="1" ht="90" customHeight="1" thickBot="1">
      <c r="A49" s="93"/>
      <c r="B49" s="93"/>
      <c r="C49" s="94"/>
      <c r="D49" s="96" t="s">
        <v>142</v>
      </c>
      <c r="E49" s="96"/>
      <c r="F49" s="96" t="s">
        <v>143</v>
      </c>
      <c r="G49" s="98" t="s">
        <v>144</v>
      </c>
      <c r="H49" s="33"/>
      <c r="I49" s="33"/>
      <c r="J49" s="38" t="s">
        <v>116</v>
      </c>
      <c r="K49" s="121">
        <v>44964</v>
      </c>
      <c r="L49" s="121">
        <v>45664</v>
      </c>
      <c r="M49" s="36"/>
      <c r="N49" s="27">
        <v>4230602.66</v>
      </c>
      <c r="O49" s="26">
        <v>0.23</v>
      </c>
      <c r="P49" s="59"/>
      <c r="Q49" s="59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</row>
    <row r="50" spans="1:29" s="4" customFormat="1" ht="106.5" customHeight="1">
      <c r="A50" s="33"/>
      <c r="B50" s="33"/>
      <c r="C50" s="33"/>
      <c r="D50" s="22" t="s">
        <v>146</v>
      </c>
      <c r="E50" s="22"/>
      <c r="F50" s="22" t="s">
        <v>159</v>
      </c>
      <c r="G50" s="32" t="s">
        <v>148</v>
      </c>
      <c r="H50" s="116"/>
      <c r="I50" s="88"/>
      <c r="J50" s="32" t="s">
        <v>158</v>
      </c>
      <c r="K50" s="99" t="s">
        <v>150</v>
      </c>
      <c r="L50" s="121">
        <v>44993</v>
      </c>
      <c r="M50" s="34"/>
      <c r="N50" s="97">
        <v>315406.84999999998</v>
      </c>
      <c r="O50" s="26">
        <v>0.01</v>
      </c>
      <c r="P50" s="6"/>
      <c r="Q50" s="6"/>
    </row>
    <row r="51" spans="1:29" s="57" customFormat="1" ht="105" customHeight="1" thickBot="1">
      <c r="A51" s="33"/>
      <c r="B51" s="33"/>
      <c r="C51" s="33"/>
      <c r="D51" s="22" t="s">
        <v>147</v>
      </c>
      <c r="E51" s="22"/>
      <c r="F51" s="22" t="s">
        <v>160</v>
      </c>
      <c r="G51" s="32" t="s">
        <v>149</v>
      </c>
      <c r="H51" s="116"/>
      <c r="I51" s="88"/>
      <c r="J51" s="32" t="s">
        <v>161</v>
      </c>
      <c r="K51" s="99" t="s">
        <v>151</v>
      </c>
      <c r="L51" s="121">
        <v>44997</v>
      </c>
      <c r="M51" s="34"/>
      <c r="N51" s="97">
        <v>284147.51</v>
      </c>
      <c r="O51" s="26">
        <v>0.01</v>
      </c>
      <c r="P51" s="58"/>
      <c r="Q51" s="58"/>
    </row>
    <row r="52" spans="1:29" ht="92.25" customHeight="1">
      <c r="A52" s="93"/>
      <c r="B52" s="93"/>
      <c r="C52" s="94"/>
      <c r="D52" s="96" t="s">
        <v>152</v>
      </c>
      <c r="E52" s="96"/>
      <c r="F52" s="96" t="s">
        <v>164</v>
      </c>
      <c r="G52" s="98" t="s">
        <v>155</v>
      </c>
      <c r="H52" s="33"/>
      <c r="I52" s="33"/>
      <c r="J52" s="40" t="s">
        <v>162</v>
      </c>
      <c r="K52" s="121">
        <v>44956</v>
      </c>
      <c r="L52" s="121">
        <v>45321</v>
      </c>
      <c r="M52" s="36"/>
      <c r="N52" s="27">
        <v>17697500</v>
      </c>
      <c r="O52" s="26">
        <v>0.05</v>
      </c>
    </row>
    <row r="53" spans="1:29" s="4" customFormat="1" ht="106.5" customHeight="1">
      <c r="A53" s="33"/>
      <c r="B53" s="33"/>
      <c r="C53" s="33"/>
      <c r="D53" s="96" t="s">
        <v>153</v>
      </c>
      <c r="E53" s="22"/>
      <c r="F53" s="22" t="s">
        <v>165</v>
      </c>
      <c r="G53" s="32" t="s">
        <v>157</v>
      </c>
      <c r="H53" s="116"/>
      <c r="I53" s="88"/>
      <c r="J53" s="32" t="s">
        <v>163</v>
      </c>
      <c r="K53" s="99">
        <v>44956</v>
      </c>
      <c r="L53" s="121">
        <v>45321</v>
      </c>
      <c r="M53" s="34"/>
      <c r="N53" s="97">
        <v>19993000.010000002</v>
      </c>
      <c r="O53" s="26">
        <v>0.05</v>
      </c>
      <c r="P53" s="6"/>
      <c r="Q53" s="6"/>
    </row>
    <row r="54" spans="1:29" s="57" customFormat="1" ht="112.5" customHeight="1" thickBot="1">
      <c r="A54" s="92" t="s">
        <v>166</v>
      </c>
      <c r="B54" s="33"/>
      <c r="C54" s="33"/>
      <c r="D54" s="96" t="s">
        <v>154</v>
      </c>
      <c r="E54" s="22"/>
      <c r="F54" s="22" t="s">
        <v>168</v>
      </c>
      <c r="G54" s="32" t="s">
        <v>156</v>
      </c>
      <c r="H54" s="116"/>
      <c r="I54" s="88"/>
      <c r="J54" s="32" t="s">
        <v>167</v>
      </c>
      <c r="K54" s="99">
        <v>44956</v>
      </c>
      <c r="L54" s="121">
        <v>45321</v>
      </c>
      <c r="M54" s="34"/>
      <c r="N54" s="97">
        <v>19070000</v>
      </c>
      <c r="O54" s="26">
        <v>0.05</v>
      </c>
      <c r="P54" s="58"/>
      <c r="Q54" s="58"/>
    </row>
    <row r="55" spans="1:29" ht="90" customHeight="1">
      <c r="D55" s="96" t="s">
        <v>171</v>
      </c>
      <c r="E55" s="96"/>
      <c r="F55" s="96" t="s">
        <v>173</v>
      </c>
      <c r="G55" s="113" t="s">
        <v>172</v>
      </c>
      <c r="H55" s="33"/>
      <c r="I55" s="33"/>
      <c r="J55" s="40" t="s">
        <v>113</v>
      </c>
      <c r="K55" s="36">
        <v>44701</v>
      </c>
      <c r="L55" s="36">
        <f>K55+(30+31+30+31)*2</f>
        <v>44945</v>
      </c>
      <c r="M55" s="36"/>
      <c r="N55" s="27">
        <v>1531278.41</v>
      </c>
      <c r="O55" s="35" t="s">
        <v>201</v>
      </c>
    </row>
  </sheetData>
  <autoFilter ref="J1:J48"/>
  <mergeCells count="50">
    <mergeCell ref="A15:A17"/>
    <mergeCell ref="B15:B17"/>
    <mergeCell ref="N21:N23"/>
    <mergeCell ref="O21:O23"/>
    <mergeCell ref="G21:G23"/>
    <mergeCell ref="J21:J23"/>
    <mergeCell ref="K21:K23"/>
    <mergeCell ref="L21:L23"/>
    <mergeCell ref="M21:M23"/>
    <mergeCell ref="A21:A23"/>
    <mergeCell ref="B21:B23"/>
    <mergeCell ref="C21:C23"/>
    <mergeCell ref="D21:D23"/>
    <mergeCell ref="F21:F23"/>
    <mergeCell ref="A18:A20"/>
    <mergeCell ref="B18:B20"/>
    <mergeCell ref="O18:O20"/>
    <mergeCell ref="G15:G17"/>
    <mergeCell ref="J15:J17"/>
    <mergeCell ref="K15:K17"/>
    <mergeCell ref="L15:L17"/>
    <mergeCell ref="M15:M17"/>
    <mergeCell ref="O15:O17"/>
    <mergeCell ref="J18:J20"/>
    <mergeCell ref="K18:K20"/>
    <mergeCell ref="L18:L20"/>
    <mergeCell ref="G18:G20"/>
    <mergeCell ref="N15:N17"/>
    <mergeCell ref="M18:M20"/>
    <mergeCell ref="N18:N20"/>
    <mergeCell ref="C15:C17"/>
    <mergeCell ref="D15:D17"/>
    <mergeCell ref="F15:F17"/>
    <mergeCell ref="N12:N14"/>
    <mergeCell ref="C18:C20"/>
    <mergeCell ref="D18:D20"/>
    <mergeCell ref="F18:F20"/>
    <mergeCell ref="O12:O14"/>
    <mergeCell ref="F12:F14"/>
    <mergeCell ref="A1:O1"/>
    <mergeCell ref="G12:G14"/>
    <mergeCell ref="J12:J14"/>
    <mergeCell ref="K12:K14"/>
    <mergeCell ref="L12:L14"/>
    <mergeCell ref="M12:M14"/>
    <mergeCell ref="A12:A14"/>
    <mergeCell ref="B12:B14"/>
    <mergeCell ref="C12:C14"/>
    <mergeCell ref="D12:D14"/>
    <mergeCell ref="D2:O2"/>
  </mergeCells>
  <conditionalFormatting sqref="L38:L39 M15:M23 L12:M14 L35 M41:M42 M50:M54 L4:L7 M4:M10">
    <cfRule type="cellIs" dxfId="6" priority="71" operator="lessThan">
      <formula>43189</formula>
    </cfRule>
  </conditionalFormatting>
  <conditionalFormatting sqref="L12:L14 L35 L38:L39 L4:L7">
    <cfRule type="cellIs" dxfId="5" priority="70" operator="lessThan">
      <formula>43707</formula>
    </cfRule>
  </conditionalFormatting>
  <conditionalFormatting sqref="L11:L14 M41:M47 M11:M34 L25:L30">
    <cfRule type="timePeriod" dxfId="4" priority="57" timePeriod="thisMonth">
      <formula>AND(MONTH(L11)=MONTH(TODAY()),YEAR(L11)=YEAR(TODAY()))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5" fitToWidth="4" fitToHeight="4" orientation="landscape" r:id="rId1"/>
  <rowBreaks count="3" manualBreakCount="3">
    <brk id="20" min="3" max="14" man="1"/>
    <brk id="33" min="3" max="14" man="1"/>
    <brk id="44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8"/>
  <sheetViews>
    <sheetView view="pageBreakPreview" topLeftCell="D10" zoomScale="40" zoomScaleNormal="100" zoomScaleSheetLayoutView="40" workbookViewId="0">
      <selection activeCell="R3" sqref="R3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5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18" s="84" customFormat="1" ht="162.75" customHeight="1">
      <c r="A1" s="135" t="s">
        <v>145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s="10" customFormat="1" ht="83.25" customHeight="1">
      <c r="A2" s="65"/>
      <c r="B2" s="65"/>
      <c r="C2" s="9"/>
      <c r="D2" s="133" t="s">
        <v>6</v>
      </c>
      <c r="E2" s="133"/>
      <c r="F2" s="133"/>
      <c r="G2" s="137"/>
      <c r="H2" s="137"/>
      <c r="I2" s="133"/>
      <c r="J2" s="133"/>
      <c r="K2" s="133"/>
      <c r="L2" s="133"/>
      <c r="M2" s="133"/>
      <c r="N2" s="133"/>
      <c r="O2" s="133"/>
    </row>
    <row r="3" spans="1:18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26</v>
      </c>
      <c r="H3" s="21"/>
      <c r="I3" s="18" t="s">
        <v>1</v>
      </c>
      <c r="J3" s="2" t="s">
        <v>27</v>
      </c>
      <c r="K3" s="23" t="s">
        <v>28</v>
      </c>
      <c r="L3" s="23" t="s">
        <v>30</v>
      </c>
      <c r="M3" s="23" t="s">
        <v>2</v>
      </c>
      <c r="N3" s="44" t="s">
        <v>0</v>
      </c>
      <c r="O3" s="24" t="s">
        <v>29</v>
      </c>
      <c r="P3" s="25"/>
      <c r="Q3" s="25"/>
    </row>
    <row r="4" spans="1:18" s="6" customFormat="1" ht="106.5" customHeight="1">
      <c r="D4" s="79" t="s">
        <v>56</v>
      </c>
      <c r="E4" s="79"/>
      <c r="F4" s="80" t="s">
        <v>57</v>
      </c>
      <c r="G4" s="37" t="s">
        <v>65</v>
      </c>
      <c r="H4" s="81"/>
      <c r="I4" s="19"/>
      <c r="J4" s="40" t="s">
        <v>58</v>
      </c>
      <c r="K4" s="36">
        <v>44784</v>
      </c>
      <c r="L4" s="36">
        <f>K4+183</f>
        <v>44967</v>
      </c>
      <c r="M4" s="34"/>
      <c r="N4" s="41">
        <v>299332.53000000003</v>
      </c>
      <c r="O4" s="26" t="s">
        <v>170</v>
      </c>
    </row>
    <row r="5" spans="1:18" s="6" customFormat="1" ht="106.5" customHeight="1">
      <c r="D5" s="79" t="s">
        <v>102</v>
      </c>
      <c r="E5" s="79"/>
      <c r="F5" s="80" t="s">
        <v>103</v>
      </c>
      <c r="G5" s="37" t="s">
        <v>104</v>
      </c>
      <c r="H5" s="81"/>
      <c r="I5" s="19"/>
      <c r="J5" s="40" t="s">
        <v>109</v>
      </c>
      <c r="K5" s="36">
        <v>44889</v>
      </c>
      <c r="L5" s="36">
        <f>K5+91.25</f>
        <v>44980.25</v>
      </c>
      <c r="M5" s="34"/>
      <c r="N5" s="41">
        <v>198338.83</v>
      </c>
      <c r="O5" s="26" t="s">
        <v>170</v>
      </c>
    </row>
    <row r="6" spans="1:18" s="66" customFormat="1" ht="116.25" customHeight="1">
      <c r="C6" s="66" t="s">
        <v>10</v>
      </c>
      <c r="D6" s="66" t="s">
        <v>11</v>
      </c>
      <c r="F6" s="71" t="s">
        <v>12</v>
      </c>
      <c r="G6" s="66" t="s">
        <v>66</v>
      </c>
      <c r="H6" s="82"/>
      <c r="I6" s="47"/>
      <c r="J6" s="67" t="s">
        <v>118</v>
      </c>
      <c r="K6" s="68">
        <v>44466</v>
      </c>
      <c r="L6" s="69">
        <v>45007</v>
      </c>
      <c r="M6" s="70">
        <v>44768</v>
      </c>
      <c r="N6" s="43">
        <v>1199625.5900000001</v>
      </c>
      <c r="O6" s="42" t="s">
        <v>170</v>
      </c>
    </row>
    <row r="7" spans="1:18" s="48" customFormat="1" ht="114" customHeight="1">
      <c r="A7" s="66"/>
      <c r="B7" s="66"/>
      <c r="C7" s="71" t="s">
        <v>8</v>
      </c>
      <c r="D7" s="66" t="s">
        <v>13</v>
      </c>
      <c r="E7" s="66"/>
      <c r="F7" s="71" t="s">
        <v>21</v>
      </c>
      <c r="G7" s="66" t="s">
        <v>67</v>
      </c>
      <c r="H7" s="82"/>
      <c r="I7" s="47" t="e">
        <f>#REF!+#REF!</f>
        <v>#REF!</v>
      </c>
      <c r="J7" s="67" t="s">
        <v>119</v>
      </c>
      <c r="K7" s="69">
        <v>44466</v>
      </c>
      <c r="L7" s="69">
        <v>45041</v>
      </c>
      <c r="M7" s="70">
        <f>L7+60</f>
        <v>45101</v>
      </c>
      <c r="N7" s="63">
        <v>2232543.33</v>
      </c>
      <c r="O7" s="64" t="s">
        <v>170</v>
      </c>
      <c r="R7" s="83"/>
    </row>
    <row r="8" spans="1:18" s="5" customFormat="1" ht="116.25" customHeight="1">
      <c r="A8" s="75"/>
      <c r="B8" s="75"/>
      <c r="C8" s="75"/>
      <c r="D8" s="5" t="s">
        <v>84</v>
      </c>
      <c r="E8" s="75"/>
      <c r="F8" s="5" t="s">
        <v>83</v>
      </c>
      <c r="G8" s="51" t="s">
        <v>85</v>
      </c>
      <c r="H8" s="46"/>
      <c r="I8" s="72"/>
      <c r="J8" s="75" t="s">
        <v>123</v>
      </c>
      <c r="K8" s="76">
        <v>44813</v>
      </c>
      <c r="L8" s="78">
        <v>44994</v>
      </c>
      <c r="M8" s="77"/>
      <c r="N8" s="73">
        <v>4949093.32</v>
      </c>
      <c r="O8" s="74" t="s">
        <v>170</v>
      </c>
      <c r="P8" s="75"/>
      <c r="Q8" s="75"/>
    </row>
  </sheetData>
  <autoFilter ref="J1:J7"/>
  <mergeCells count="2">
    <mergeCell ref="A1:O1"/>
    <mergeCell ref="D2:O2"/>
  </mergeCells>
  <conditionalFormatting sqref="L4:M5">
    <cfRule type="cellIs" dxfId="3" priority="4" operator="lessThan">
      <formula>43189</formula>
    </cfRule>
  </conditionalFormatting>
  <conditionalFormatting sqref="L4:L5">
    <cfRule type="cellIs" dxfId="2" priority="3" operator="lessThan">
      <formula>43707</formula>
    </cfRule>
  </conditionalFormatting>
  <conditionalFormatting sqref="M6:M8 K7:K8 L7">
    <cfRule type="timePeriod" dxfId="1" priority="2" timePeriod="thisMonth">
      <formula>AND(MONTH(K6)=MONTH(TODAY()),YEAR(K6)=YEAR(TODAY()))</formula>
    </cfRule>
  </conditionalFormatting>
  <conditionalFormatting sqref="M8">
    <cfRule type="timePeriod" dxfId="0" priority="1" timePeriod="thisMonth">
      <formula>AND(MONTH(M8)=MONTH(TODAY()),YEAR(M8)=YEAR(TODAY()))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OBRAS CONCLUIDAS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2023-05-29T17:33:33Z</cp:lastPrinted>
  <dcterms:created xsi:type="dcterms:W3CDTF">2012-10-16T18:02:55Z</dcterms:created>
  <dcterms:modified xsi:type="dcterms:W3CDTF">2023-05-29T17:33:58Z</dcterms:modified>
</cp:coreProperties>
</file>