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11430" yWindow="-240" windowWidth="9675" windowHeight="8010" tabRatio="456"/>
  </bookViews>
  <sheets>
    <sheet name="ANDAMENTO" sheetId="13" r:id="rId1"/>
    <sheet name="OBRAS CONCLUIDAS" sheetId="15" r:id="rId2"/>
  </sheets>
  <definedNames>
    <definedName name="_xlnm._FilterDatabase" localSheetId="0" hidden="1">ANDAMENTO!$J$1:$J$43</definedName>
    <definedName name="_xlnm._FilterDatabase" localSheetId="1" hidden="1">'OBRAS CONCLUIDAS'!$J$1:$J$7</definedName>
    <definedName name="_xlnm.Print_Area" localSheetId="0">ANDAMENTO!$D$1:$O$50</definedName>
    <definedName name="_xlnm.Print_Area" localSheetId="1">'OBRAS CONCLUIDAS'!$D$1:$O$8</definedName>
    <definedName name="_xlnm.Print_Titles" localSheetId="0">ANDAMENTO!$1:$3</definedName>
    <definedName name="_xlnm.Print_Titles" localSheetId="1">'OBRAS CONCLUIDAS'!$1:$3</definedName>
  </definedNames>
  <calcPr calcId="125725"/>
</workbook>
</file>

<file path=xl/calcChain.xml><?xml version="1.0" encoding="utf-8"?>
<calcChain xmlns="http://schemas.openxmlformats.org/spreadsheetml/2006/main">
  <c r="L26" i="13"/>
  <c r="L50"/>
  <c r="L9"/>
  <c r="M7" i="15"/>
  <c r="I7"/>
  <c r="L5"/>
  <c r="L4"/>
  <c r="L7" i="13" l="1"/>
  <c r="L6" l="1"/>
  <c r="L41"/>
  <c r="L40"/>
  <c r="L39"/>
  <c r="L28"/>
  <c r="L4"/>
  <c r="M20" l="1"/>
  <c r="M14"/>
  <c r="M11"/>
  <c r="M37" l="1"/>
  <c r="M36"/>
  <c r="M32" l="1"/>
  <c r="M35" l="1"/>
  <c r="M34"/>
  <c r="M33" l="1"/>
  <c r="M31" l="1"/>
  <c r="I31" l="1"/>
</calcChain>
</file>

<file path=xl/sharedStrings.xml><?xml version="1.0" encoding="utf-8"?>
<sst xmlns="http://schemas.openxmlformats.org/spreadsheetml/2006/main" count="221" uniqueCount="183">
  <si>
    <t>VALOR CONTRATADO</t>
  </si>
  <si>
    <t>VALOR ESTIMADO</t>
  </si>
  <si>
    <t>CONTRATO</t>
  </si>
  <si>
    <t>EMPENHO</t>
  </si>
  <si>
    <t>REGIÃO</t>
  </si>
  <si>
    <t>FISCAIS</t>
  </si>
  <si>
    <t>RESUMO DE OBRAS EM ANDAMENTO - SECRETARIA DE OBRAS PÚBLICAS</t>
  </si>
  <si>
    <t>JOSIANE/LAIS</t>
  </si>
  <si>
    <t>MICHAEL/   LUCIANO</t>
  </si>
  <si>
    <t>MODALIDADE</t>
  </si>
  <si>
    <t>SOLANGE</t>
  </si>
  <si>
    <t>TP 01/21</t>
  </si>
  <si>
    <t>45/21</t>
  </si>
  <si>
    <t>TP 04/21</t>
  </si>
  <si>
    <t>CP 07/20</t>
  </si>
  <si>
    <t>111/21</t>
  </si>
  <si>
    <t>CP 05/21</t>
  </si>
  <si>
    <t>CP 06/21</t>
  </si>
  <si>
    <t>CP 11/21</t>
  </si>
  <si>
    <t>CP 12/21</t>
  </si>
  <si>
    <t>CP 13/21</t>
  </si>
  <si>
    <t>125/21</t>
  </si>
  <si>
    <t>344/21</t>
  </si>
  <si>
    <t>374/21</t>
  </si>
  <si>
    <t>126/21</t>
  </si>
  <si>
    <t>10/2022</t>
  </si>
  <si>
    <t>OBJETO</t>
  </si>
  <si>
    <t>EMPRESA CONTRATADA</t>
  </si>
  <si>
    <t>DATA DE INICIO</t>
  </si>
  <si>
    <t>PERCENTUAL EXECUTADO</t>
  </si>
  <si>
    <t>DATA PREVISTA P/ TÉRMINO</t>
  </si>
  <si>
    <t>229/21</t>
  </si>
  <si>
    <t>39/22</t>
  </si>
  <si>
    <t>TP 10/21</t>
  </si>
  <si>
    <t>TP 02/22</t>
  </si>
  <si>
    <t>77/22</t>
  </si>
  <si>
    <t>TP 03/22</t>
  </si>
  <si>
    <t>74/22</t>
  </si>
  <si>
    <t>TP 04/22</t>
  </si>
  <si>
    <t>75/22</t>
  </si>
  <si>
    <t>CP 01/22</t>
  </si>
  <si>
    <t>55/22</t>
  </si>
  <si>
    <t>CP 05/22</t>
  </si>
  <si>
    <t>70/22</t>
  </si>
  <si>
    <t>Reforma e Revitalização da Ciclovia na Zona Sul do Município</t>
  </si>
  <si>
    <t>SEM OIS EMITIDA</t>
  </si>
  <si>
    <t>TP 06/21</t>
  </si>
  <si>
    <t>87/2022</t>
  </si>
  <si>
    <t>76/22</t>
  </si>
  <si>
    <t>TP 05/22</t>
  </si>
  <si>
    <t>CP 08/22</t>
  </si>
  <si>
    <t>90/22</t>
  </si>
  <si>
    <t>CC 09/22</t>
  </si>
  <si>
    <t>CC 10/22</t>
  </si>
  <si>
    <t>117/22</t>
  </si>
  <si>
    <t>118/22</t>
  </si>
  <si>
    <t>CC 11/22</t>
  </si>
  <si>
    <t>166/22</t>
  </si>
  <si>
    <t>E. R. S. MULTISERVIÇOS LTDA, CNPJ nº 21.993.984/0001-29</t>
  </si>
  <si>
    <t>TP 06/22</t>
  </si>
  <si>
    <t>TP 07/22</t>
  </si>
  <si>
    <t>161/22</t>
  </si>
  <si>
    <t>167/22</t>
  </si>
  <si>
    <t>Reforma da Praça de Lazer – Bairro Olaria</t>
  </si>
  <si>
    <t>Calçada Acessível na Região Central do Município</t>
  </si>
  <si>
    <t>Infraestrutura e Reforma do Campo Esportivo – Bairro Porto Novo</t>
  </si>
  <si>
    <t>Implantação do Parque Natural Muncipal do Juqueriquere - Bairro Porto Novo - Convênio Estadual</t>
  </si>
  <si>
    <t xml:space="preserve">Complementação de Construção de Creche - Bairro Golfinho - Convênio Federal </t>
  </si>
  <si>
    <r>
      <t xml:space="preserve">Pavimentação de Diversas Ruas do Bairro Martim de Sá - </t>
    </r>
    <r>
      <rPr>
        <sz val="20"/>
        <color rgb="FF000000"/>
        <rFont val="Arial"/>
        <family val="2"/>
      </rPr>
      <t>Convênio Estadual</t>
    </r>
  </si>
  <si>
    <t>Construção de Infraestrutura na Praça da Cultura – Av. Dr. Arthur Costa Filho - Centro</t>
  </si>
  <si>
    <r>
      <t xml:space="preserve">Reforma do Campo de Futebol - Bairro Balneário Califórnia - </t>
    </r>
    <r>
      <rPr>
        <sz val="20"/>
        <color rgb="FF000000"/>
        <rFont val="Arial"/>
        <family val="2"/>
      </rPr>
      <t>Convênio Estadual</t>
    </r>
  </si>
  <si>
    <t>Implantação do Boulevard Turístico da Praia do Centro</t>
  </si>
  <si>
    <t>Reforma e Recuperação das Quadras de Beach Tennis, Quadras de Futebol Society e Quadras de Tennis em Diversos Bairros do Município</t>
  </si>
  <si>
    <t>Complementação de Construção de Nucleo Esportivo - Pereque Mirim - FINISA</t>
  </si>
  <si>
    <t>Revitalização da Trilha de Acesso e do Farol do Morro da Prainha - Convênio Estadual</t>
  </si>
  <si>
    <t>Revitalização e Drenagem do Trecho da Av. Aristides Anísio dos Santos e Complementação Av. Brasilia - FINISA</t>
  </si>
  <si>
    <t>Estabilização da Foz do Rio Juqueriquerê, Através de Execução de Enrocamento de Pedras Lançadas no Mar, Incluindo Raiz e Ancoragem</t>
  </si>
  <si>
    <t>Construção do Centro Administrativo do Mirante do Camaroeiro</t>
  </si>
  <si>
    <t>181/22</t>
  </si>
  <si>
    <t>DL 4588/22</t>
  </si>
  <si>
    <t>Serviços de reformas de Unidades Educacionais</t>
  </si>
  <si>
    <t>CC 16/22</t>
  </si>
  <si>
    <t>248/22</t>
  </si>
  <si>
    <t>TP 08/22</t>
  </si>
  <si>
    <t xml:space="preserve">168/22 </t>
  </si>
  <si>
    <t>TP 11/22</t>
  </si>
  <si>
    <t xml:space="preserve">253/22 </t>
  </si>
  <si>
    <t>CP 07/22</t>
  </si>
  <si>
    <t xml:space="preserve">240/22 </t>
  </si>
  <si>
    <t>CP 10/22</t>
  </si>
  <si>
    <t xml:space="preserve">252/22 </t>
  </si>
  <si>
    <t>INFRAESTRUTURA URBANA EM DIVERSOS BAIRROS DO MUNICÍPIO</t>
  </si>
  <si>
    <t>CP 12/22</t>
  </si>
  <si>
    <t xml:space="preserve">175/22 </t>
  </si>
  <si>
    <t>CC 17/22</t>
  </si>
  <si>
    <t>251/22</t>
  </si>
  <si>
    <t>CC 20/22</t>
  </si>
  <si>
    <t>260/22</t>
  </si>
  <si>
    <t>Instalação de Mármore e Granito em Bancadas e Divisórias para Finalização da CEI Golfinho</t>
  </si>
  <si>
    <t>Reforma do Pier do Massaguaçú</t>
  </si>
  <si>
    <t>Pavimentação e Drenagem em Diversas Ruas dos Bairros Travessão, Pereque Mirim e Vapapesca (Alta Tensão) –  Fase 02</t>
  </si>
  <si>
    <t>Infraestrutura Urbana em Diversos Bairros do Município - Fase 3</t>
  </si>
  <si>
    <t>SANECONS SANEAMENTO CONSTRUÇÃO E SERVIÇOS LTDA, CNPJ/MF nº 08.771.264/0001-50</t>
  </si>
  <si>
    <t>KTZ CONSTRUTORA EIRELI, CNPJ/MF nº 43.486.775/0001-21</t>
  </si>
  <si>
    <t>ALCÂNTARA &amp; DUARTE ARQUITETURA LTDA ME, CNPJ/MF nº 19.314.920/0001-02</t>
  </si>
  <si>
    <t>RR CONSTRUÇÕES E MATERIAIS DE CONSTRUÇÃO UNIPESSOAL LTDA, CNPJ nº 18.835.435/0001-11</t>
  </si>
  <si>
    <t>COMPEC GALASSO ENGENHARIA E CONSTRUÇÕES LTDA, CNPJ/MF nº 09.033.330/0001-58</t>
  </si>
  <si>
    <t>HABILTECH ENGENHARIA LTDA, CNPJ/MF nº 33.872.983/0001-05</t>
  </si>
  <si>
    <t>OFK ENGENHARIA EIRELI, CNPJ nº 10.596.045/0001-24</t>
  </si>
  <si>
    <t>J. R. CONSTRUTORA E TERRAPLANAGEM LTDA, CNPJ nº 01.963.124/0001-35</t>
  </si>
  <si>
    <t>PALÁCIO CONSTRUÇÕES LTDA, CNPJ nº 01.321.433/0001-01</t>
  </si>
  <si>
    <t>IVANTUIR BARBOSA PINTO, CNPJ nº 24.894.301/0001-74</t>
  </si>
  <si>
    <t>HEBROM CONSTRUÇÕES LTDA, CNPJ nº 04.941.945/0001-69</t>
  </si>
  <si>
    <t>HABILTECH ENGENHARIA LTDA, CNPJ nº 33.872.983/0001-05</t>
  </si>
  <si>
    <t>J. R. CONSTRUTORA E TERRAPLANAGEM LTDA,  CNPJ/MF nº 01.963.124/0001/35</t>
  </si>
  <si>
    <t>SOLOVIA ENGENHARIA E CONSTRUÇÕES, CNPJ nº 08.806.914/0001-56</t>
  </si>
  <si>
    <t>JP CONSTRUTORA, EMPREENDIMENTOS IMOBILIÁRIOS E PARTICIPAÇÕES LTDA, CNPJ nº 15.684.472/0001-88</t>
  </si>
  <si>
    <t>JB CONSTRUÇÕES E EMPREENDIMENTOS EIRELI, CNPJ nº 00.688.529/0001-40</t>
  </si>
  <si>
    <t>EGEO ENGENHARIA E SOLUÇÕES AMBIENTAIS LTDA, CNPJ nº 02.841.119/0001-12</t>
  </si>
  <si>
    <t>CONSÓRCIO RIO JUQUERIQUERÊ                                          CNPJ/MF nº 46.064.171/0001-85</t>
  </si>
  <si>
    <t>HEBROM CONSTRUÇÕES LTDA, CNPJ/MF nº 04.941.945/0001-69,</t>
  </si>
  <si>
    <t>REFAPY CONSTRUTORA EIRELI ME, CNPJ/MF nº 22.122.330/0001-92</t>
  </si>
  <si>
    <t>CC 21/22</t>
  </si>
  <si>
    <t>CC 23/22</t>
  </si>
  <si>
    <t>269/22</t>
  </si>
  <si>
    <t>311/22</t>
  </si>
  <si>
    <t>FLÁVIA FRÚGOLI RAMOS EIRELI - CNPJ/MF sob nº 25.184.982/0001-40</t>
  </si>
  <si>
    <t>TP 09/22</t>
  </si>
  <si>
    <t>182/22</t>
  </si>
  <si>
    <t>TP 12/22</t>
  </si>
  <si>
    <t>286/22</t>
  </si>
  <si>
    <t>TCL CONSTRUÇÕES E LOCAÇÕES LTDA EPP CNPJ/MF sob n.º 09.174.349/0001-14</t>
  </si>
  <si>
    <t>AVC FIRE INSTALAÇÃO E VENDA DE EQUIPAMENTOS EIRELI CNPJ/MF sob nº 37.134.629/0001-34</t>
  </si>
  <si>
    <t>CP 06/22</t>
  </si>
  <si>
    <t>40/23</t>
  </si>
  <si>
    <t>CP 13/22</t>
  </si>
  <si>
    <t>41/23</t>
  </si>
  <si>
    <r>
      <rPr>
        <b/>
        <sz val="32"/>
        <rFont val="Arial"/>
        <family val="2"/>
      </rPr>
      <t>PREFEITURA DA ESTÂNCIA BALNEÁRIA DE CARAGUATATUBA</t>
    </r>
    <r>
      <rPr>
        <b/>
        <sz val="36"/>
        <rFont val="Arial"/>
        <family val="2"/>
      </rPr>
      <t xml:space="preserve">
</t>
    </r>
    <r>
      <rPr>
        <b/>
        <sz val="26"/>
        <rFont val="Arial"/>
        <family val="2"/>
      </rPr>
      <t>ESTADO DE SÃO PAULO</t>
    </r>
  </si>
  <si>
    <t>CC 01/23</t>
  </si>
  <si>
    <t>CC 02/23</t>
  </si>
  <si>
    <t xml:space="preserve"> 09/03/2023</t>
  </si>
  <si>
    <t xml:space="preserve"> 13/03/2023</t>
  </si>
  <si>
    <t>PP 64/22</t>
  </si>
  <si>
    <t>PP 65/22</t>
  </si>
  <si>
    <t>PP 66/22</t>
  </si>
  <si>
    <t>RP de Reforma - SEDUC</t>
  </si>
  <si>
    <t>BANDEIRA COMERCIO E SERVIÇOS DE LOCAÇÃO DE EQUIPAMENTOS ELETRÔNICOS LTDA, 
 CNPJ/MF sob nº 19.842.108/0001-50</t>
  </si>
  <si>
    <t>66/23</t>
  </si>
  <si>
    <t>69/23</t>
  </si>
  <si>
    <t>SANEEL SERVIÇOS TERCERIZADOS LTDA, CNPJ/MF sob nº 42.956.991/0001-20</t>
  </si>
  <si>
    <t>CONSTRUMEDICI ENGENHARIA E COMÉRCIO LTDA, CNPJ nº 46.044.392/0001-91</t>
  </si>
  <si>
    <t>CONSTRUÇÕES E EMPREENDIMENTOS EIRELI,  CNPJ nº 00.688.529/0001-40</t>
  </si>
  <si>
    <t>199/22</t>
  </si>
  <si>
    <t>200/22</t>
  </si>
  <si>
    <r>
      <t>CONSTRUTORA PROGREDIOR LTDA</t>
    </r>
    <r>
      <rPr>
        <sz val="12"/>
        <color theme="1"/>
        <rFont val="Arial"/>
        <family val="2"/>
      </rPr>
      <t>, inscrita no CNPJ nº 59.838.989/0001-10</t>
    </r>
  </si>
  <si>
    <t>CONSTRUTORA PROGREDIOR LTDA, CNPJ nº 59.838.989/0001-10</t>
  </si>
  <si>
    <t>201/22</t>
  </si>
  <si>
    <t>PARALISADA</t>
  </si>
  <si>
    <t>obra concluída</t>
  </si>
  <si>
    <t>TP 01/22</t>
  </si>
  <si>
    <t>69/22</t>
  </si>
  <si>
    <r>
      <t xml:space="preserve">Infraestrutura De Drenagem E Pavimentação - Bairro Golfinho - </t>
    </r>
    <r>
      <rPr>
        <sz val="20"/>
        <color rgb="FF000000"/>
        <rFont val="Arial"/>
        <family val="2"/>
      </rPr>
      <t>Convênio Estadual</t>
    </r>
  </si>
  <si>
    <t>Execução De Drenagem, Canalização E Adequação De Vias - Jd Britânia - Finisa</t>
  </si>
  <si>
    <t>Execução de Projetos para Infraestrutura do Loteamento Mar Verde</t>
  </si>
  <si>
    <t>Reforma e Adequação para Sala de Multimídia na SEDUC – Bairro Indaiá</t>
  </si>
  <si>
    <t>Execução de Base de Concreto para Instalação de Academia ao Ar Livre em Diversos Locais do Município</t>
  </si>
  <si>
    <t>Infraestrutura de Pavimentação e Drenagem - Bairro Pontal Santa Marina</t>
  </si>
  <si>
    <t>Terraplanagem, Contenção e Drenagem no Morro da Prainha</t>
  </si>
  <si>
    <t>Reforma da Praça de Lazer – Bairro Pereque Mirim</t>
  </si>
  <si>
    <t>Infraestrutura Elétrica em Diversos Ginásios do Município</t>
  </si>
  <si>
    <t>Pavimentação De Diversas Ruas da Região Norte do Município de Caraguatatuba/SP</t>
  </si>
  <si>
    <t>Pavimentação, Recapeamento e Drenagem - Bairros: Travessão, Pereque Mirim e Pegorelli - Fase 01 - FINISA</t>
  </si>
  <si>
    <t>Construção de Unidades Habitacionais - Baln. Mar Azul</t>
  </si>
  <si>
    <t>Construção de Praça Esportiva e de Lazer - Perequê Mirim - FINISA</t>
  </si>
  <si>
    <t>Infraestrutura Para Adequações e Instalações de Prevenção e Proteção Contra Incêndio nas Edificações das Unidades da Educação e Prédios Próprios Municipais- FINISA</t>
  </si>
  <si>
    <t>Serviços de Reformas de Unidades Educacionais</t>
  </si>
  <si>
    <t>Infraestrutura de Pavimentação em Diversas Ruas - Golfinho</t>
  </si>
  <si>
    <t>Infraestrutura de Pavimentação e Drenagem - Golfinho</t>
  </si>
  <si>
    <t>Reforma da Praça de Lazer - Bairro Porto Novo - Convenio Estatual</t>
  </si>
  <si>
    <t>Construção da Praça de Lazer - Bairro Recanto do Sol - Convenio Estadual</t>
  </si>
  <si>
    <t>RP de Reforma - Esportes e Próprios Públicos</t>
  </si>
  <si>
    <t>RP de Reforma - Saúde</t>
  </si>
  <si>
    <t>Finalização da Construção da EMEF- Getuba</t>
  </si>
</sst>
</file>

<file path=xl/styles.xml><?xml version="1.0" encoding="utf-8"?>
<styleSheet xmlns="http://schemas.openxmlformats.org/spreadsheetml/2006/main">
  <numFmts count="3">
    <numFmt numFmtId="44" formatCode="_-&quot;R$&quot;\ * #,##0.00_-;\-&quot;R$&quot;\ * #,##0.00_-;_-&quot;R$&quot;\ * &quot;-&quot;??_-;_-@_-"/>
    <numFmt numFmtId="164" formatCode="dd/mm/yy;@"/>
    <numFmt numFmtId="165" formatCode="#,##0.00_ ;\-#,##0.00\ "/>
  </numFmts>
  <fonts count="3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b/>
      <sz val="20"/>
      <color theme="1"/>
      <name val="Cambria"/>
      <family val="1"/>
      <scheme val="major"/>
    </font>
    <font>
      <sz val="20"/>
      <color theme="1"/>
      <name val="Cambria"/>
      <family val="1"/>
      <scheme val="major"/>
    </font>
    <font>
      <sz val="15"/>
      <color theme="1"/>
      <name val="Cambria"/>
      <family val="1"/>
      <scheme val="major"/>
    </font>
    <font>
      <sz val="20"/>
      <color theme="1"/>
      <name val="Calibri"/>
      <family val="2"/>
      <scheme val="minor"/>
    </font>
    <font>
      <sz val="20"/>
      <color theme="1"/>
      <name val="Arial"/>
      <family val="2"/>
    </font>
    <font>
      <b/>
      <sz val="20"/>
      <color theme="1"/>
      <name val="Arial"/>
      <family val="2"/>
    </font>
    <font>
      <b/>
      <sz val="20"/>
      <name val="Arial"/>
      <family val="2"/>
    </font>
    <font>
      <sz val="20"/>
      <name val="Arial"/>
      <family val="2"/>
    </font>
    <font>
      <sz val="20"/>
      <color rgb="FF000000"/>
      <name val="Arial"/>
      <family val="2"/>
    </font>
    <font>
      <b/>
      <sz val="20"/>
      <color rgb="FF000000"/>
      <name val="Arial"/>
      <family val="2"/>
    </font>
    <font>
      <b/>
      <sz val="12"/>
      <color theme="1"/>
      <name val="Arial"/>
      <family val="2"/>
    </font>
    <font>
      <sz val="20"/>
      <name val="Calibri"/>
      <family val="2"/>
      <scheme val="minor"/>
    </font>
    <font>
      <b/>
      <sz val="36"/>
      <name val="Arial"/>
      <family val="2"/>
    </font>
    <font>
      <b/>
      <sz val="32"/>
      <name val="Arial"/>
      <family val="2"/>
    </font>
    <font>
      <b/>
      <sz val="26"/>
      <name val="Arial"/>
      <family val="2"/>
    </font>
    <font>
      <sz val="36"/>
      <name val="Cambria"/>
      <family val="1"/>
      <scheme val="major"/>
    </font>
    <font>
      <sz val="12"/>
      <color theme="1"/>
      <name val="Arial"/>
      <family val="2"/>
    </font>
    <font>
      <sz val="1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46">
    <xf numFmtId="0" fontId="0" fillId="0" borderId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4" applyNumberFormat="0" applyAlignment="0" applyProtection="0"/>
    <xf numFmtId="0" fontId="11" fillId="7" borderId="5" applyNumberFormat="0" applyAlignment="0" applyProtection="0"/>
    <xf numFmtId="0" fontId="12" fillId="7" borderId="4" applyNumberFormat="0" applyAlignment="0" applyProtection="0"/>
    <xf numFmtId="0" fontId="13" fillId="0" borderId="6" applyNumberFormat="0" applyFill="0" applyAlignment="0" applyProtection="0"/>
    <xf numFmtId="0" fontId="14" fillId="8" borderId="7" applyNumberFormat="0" applyAlignment="0" applyProtection="0"/>
    <xf numFmtId="0" fontId="15" fillId="0" borderId="0" applyNumberFormat="0" applyFill="0" applyBorder="0" applyAlignment="0" applyProtection="0"/>
    <xf numFmtId="0" fontId="2" fillId="9" borderId="8" applyNumberFormat="0" applyFont="0" applyAlignment="0" applyProtection="0"/>
    <xf numFmtId="0" fontId="16" fillId="0" borderId="0" applyNumberFormat="0" applyFill="0" applyBorder="0" applyAlignment="0" applyProtection="0"/>
    <xf numFmtId="0" fontId="1" fillId="0" borderId="9" applyNumberFormat="0" applyFill="0" applyAlignment="0" applyProtection="0"/>
    <xf numFmtId="0" fontId="17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17" fillId="33" borderId="0" applyNumberFormat="0" applyBorder="0" applyAlignment="0" applyProtection="0"/>
    <xf numFmtId="0" fontId="18" fillId="0" borderId="0"/>
    <xf numFmtId="0" fontId="19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137">
    <xf numFmtId="0" fontId="0" fillId="0" borderId="0" xfId="0"/>
    <xf numFmtId="0" fontId="25" fillId="0" borderId="10" xfId="0" applyFont="1" applyFill="1" applyBorder="1" applyAlignment="1">
      <alignment horizontal="center" vertical="center" wrapText="1"/>
    </xf>
    <xf numFmtId="0" fontId="26" fillId="0" borderId="10" xfId="0" applyFont="1" applyFill="1" applyBorder="1" applyAlignment="1">
      <alignment horizontal="center" vertical="center" wrapText="1"/>
    </xf>
    <xf numFmtId="0" fontId="24" fillId="0" borderId="0" xfId="0" applyFont="1" applyFill="1" applyAlignment="1">
      <alignment horizontal="center" vertical="center" wrapText="1"/>
    </xf>
    <xf numFmtId="0" fontId="24" fillId="0" borderId="0" xfId="0" applyFont="1" applyFill="1" applyBorder="1" applyAlignment="1">
      <alignment horizontal="center" vertical="center" wrapText="1"/>
    </xf>
    <xf numFmtId="0" fontId="24" fillId="2" borderId="10" xfId="0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center" vertical="center" wrapText="1"/>
    </xf>
    <xf numFmtId="0" fontId="25" fillId="0" borderId="11" xfId="0" applyFont="1" applyFill="1" applyBorder="1" applyAlignment="1">
      <alignment horizontal="center" vertical="center" wrapText="1"/>
    </xf>
    <xf numFmtId="0" fontId="25" fillId="0" borderId="0" xfId="0" applyFont="1" applyFill="1" applyAlignment="1">
      <alignment horizontal="center" vertical="center" wrapText="1"/>
    </xf>
    <xf numFmtId="0" fontId="25" fillId="0" borderId="13" xfId="0" applyFont="1" applyFill="1" applyBorder="1" applyAlignment="1">
      <alignment horizontal="center" vertical="center"/>
    </xf>
    <xf numFmtId="0" fontId="20" fillId="0" borderId="0" xfId="0" applyFont="1" applyFill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2" fillId="2" borderId="0" xfId="0" applyFont="1" applyFill="1" applyAlignment="1">
      <alignment horizontal="center" vertical="center"/>
    </xf>
    <xf numFmtId="0" fontId="27" fillId="0" borderId="0" xfId="0" applyFont="1" applyFill="1" applyAlignment="1">
      <alignment horizontal="center" vertical="center"/>
    </xf>
    <xf numFmtId="0" fontId="27" fillId="0" borderId="0" xfId="0" applyFont="1" applyFill="1" applyAlignment="1">
      <alignment horizontal="center" vertical="center" wrapText="1"/>
    </xf>
    <xf numFmtId="0" fontId="23" fillId="0" borderId="0" xfId="0" applyFont="1" applyFill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6" fillId="0" borderId="11" xfId="0" applyFont="1" applyFill="1" applyBorder="1" applyAlignment="1">
      <alignment horizontal="center" vertical="center" wrapText="1"/>
    </xf>
    <xf numFmtId="0" fontId="25" fillId="0" borderId="14" xfId="0" applyFont="1" applyFill="1" applyBorder="1" applyAlignment="1">
      <alignment horizontal="center" vertical="center" wrapText="1"/>
    </xf>
    <xf numFmtId="4" fontId="27" fillId="0" borderId="14" xfId="0" applyNumberFormat="1" applyFont="1" applyFill="1" applyBorder="1" applyAlignment="1">
      <alignment horizontal="center" vertical="center" wrapText="1"/>
    </xf>
    <xf numFmtId="0" fontId="29" fillId="0" borderId="10" xfId="0" applyFont="1" applyBorder="1" applyAlignment="1">
      <alignment horizontal="center" vertical="center" wrapText="1"/>
    </xf>
    <xf numFmtId="0" fontId="0" fillId="0" borderId="10" xfId="0" applyBorder="1" applyAlignment="1">
      <alignment vertical="center" wrapText="1"/>
    </xf>
    <xf numFmtId="0" fontId="24" fillId="0" borderId="10" xfId="0" applyNumberFormat="1" applyFont="1" applyFill="1" applyBorder="1" applyAlignment="1">
      <alignment horizontal="center" vertical="center" wrapText="1"/>
    </xf>
    <xf numFmtId="14" fontId="26" fillId="0" borderId="10" xfId="0" applyNumberFormat="1" applyFont="1" applyFill="1" applyBorder="1" applyAlignment="1">
      <alignment horizontal="center" vertical="center" wrapText="1"/>
    </xf>
    <xf numFmtId="9" fontId="26" fillId="0" borderId="10" xfId="44" applyFont="1" applyFill="1" applyBorder="1" applyAlignment="1">
      <alignment horizontal="center" vertical="center" wrapText="1"/>
    </xf>
    <xf numFmtId="0" fontId="26" fillId="0" borderId="0" xfId="0" applyFont="1" applyFill="1" applyAlignment="1">
      <alignment horizontal="center" vertical="center" wrapText="1"/>
    </xf>
    <xf numFmtId="9" fontId="27" fillId="0" borderId="10" xfId="44" applyFont="1" applyFill="1" applyBorder="1" applyAlignment="1">
      <alignment horizontal="center" vertical="center"/>
    </xf>
    <xf numFmtId="44" fontId="27" fillId="0" borderId="10" xfId="45" applyFont="1" applyFill="1" applyBorder="1" applyAlignment="1">
      <alignment horizontal="center" vertical="center"/>
    </xf>
    <xf numFmtId="14" fontId="27" fillId="0" borderId="0" xfId="0" applyNumberFormat="1" applyFont="1" applyFill="1" applyAlignment="1">
      <alignment horizontal="center" vertical="center" wrapText="1"/>
    </xf>
    <xf numFmtId="14" fontId="27" fillId="0" borderId="0" xfId="0" applyNumberFormat="1" applyFont="1" applyFill="1" applyAlignment="1">
      <alignment horizontal="center" vertical="center"/>
    </xf>
    <xf numFmtId="9" fontId="27" fillId="0" borderId="0" xfId="44" applyFont="1" applyFill="1" applyAlignment="1">
      <alignment horizontal="center" vertical="center"/>
    </xf>
    <xf numFmtId="0" fontId="31" fillId="0" borderId="0" xfId="0" applyFont="1" applyFill="1" applyAlignment="1">
      <alignment horizontal="center" vertical="center"/>
    </xf>
    <xf numFmtId="0" fontId="28" fillId="0" borderId="10" xfId="0" applyFont="1" applyBorder="1" applyAlignment="1">
      <alignment horizontal="center" vertical="center" wrapText="1"/>
    </xf>
    <xf numFmtId="0" fontId="24" fillId="0" borderId="10" xfId="0" applyFont="1" applyFill="1" applyBorder="1" applyAlignment="1">
      <alignment horizontal="center" vertical="center" wrapText="1"/>
    </xf>
    <xf numFmtId="164" fontId="27" fillId="0" borderId="10" xfId="0" applyNumberFormat="1" applyFont="1" applyFill="1" applyBorder="1" applyAlignment="1">
      <alignment horizontal="center" vertical="center"/>
    </xf>
    <xf numFmtId="9" fontId="27" fillId="0" borderId="10" xfId="44" applyFont="1" applyFill="1" applyBorder="1" applyAlignment="1">
      <alignment horizontal="center" vertical="center" wrapText="1"/>
    </xf>
    <xf numFmtId="14" fontId="27" fillId="0" borderId="10" xfId="0" applyNumberFormat="1" applyFont="1" applyFill="1" applyBorder="1" applyAlignment="1">
      <alignment horizontal="center" vertical="center"/>
    </xf>
    <xf numFmtId="0" fontId="27" fillId="0" borderId="10" xfId="0" applyFont="1" applyBorder="1" applyAlignment="1">
      <alignment horizontal="center" vertical="center" wrapText="1"/>
    </xf>
    <xf numFmtId="165" fontId="27" fillId="0" borderId="10" xfId="0" applyNumberFormat="1" applyFont="1" applyFill="1" applyBorder="1" applyAlignment="1">
      <alignment horizontal="center" vertical="center" wrapText="1"/>
    </xf>
    <xf numFmtId="14" fontId="27" fillId="0" borderId="10" xfId="0" applyNumberFormat="1" applyFont="1" applyFill="1" applyBorder="1" applyAlignment="1">
      <alignment horizontal="center" vertical="center" wrapText="1"/>
    </xf>
    <xf numFmtId="0" fontId="27" fillId="0" borderId="10" xfId="0" applyFont="1" applyFill="1" applyBorder="1" applyAlignment="1">
      <alignment horizontal="center" vertical="center" wrapText="1"/>
    </xf>
    <xf numFmtId="44" fontId="27" fillId="0" borderId="10" xfId="45" applyFont="1" applyFill="1" applyBorder="1" applyAlignment="1">
      <alignment horizontal="center" vertical="center" wrapText="1"/>
    </xf>
    <xf numFmtId="9" fontId="27" fillId="2" borderId="10" xfId="44" applyFont="1" applyFill="1" applyBorder="1" applyAlignment="1">
      <alignment horizontal="center" vertical="center"/>
    </xf>
    <xf numFmtId="44" fontId="27" fillId="2" borderId="10" xfId="45" applyFont="1" applyFill="1" applyBorder="1" applyAlignment="1">
      <alignment horizontal="center" vertical="center"/>
    </xf>
    <xf numFmtId="44" fontId="26" fillId="0" borderId="10" xfId="45" applyFont="1" applyFill="1" applyBorder="1" applyAlignment="1">
      <alignment horizontal="center" vertical="center" wrapText="1"/>
    </xf>
    <xf numFmtId="44" fontId="27" fillId="0" borderId="0" xfId="45" applyFont="1" applyFill="1" applyAlignment="1">
      <alignment horizontal="center" vertical="center"/>
    </xf>
    <xf numFmtId="0" fontId="0" fillId="2" borderId="10" xfId="0" applyFill="1" applyBorder="1" applyAlignment="1">
      <alignment vertical="center" wrapText="1"/>
    </xf>
    <xf numFmtId="4" fontId="27" fillId="2" borderId="14" xfId="0" applyNumberFormat="1" applyFont="1" applyFill="1" applyBorder="1" applyAlignment="1">
      <alignment horizontal="center" vertical="center" wrapText="1"/>
    </xf>
    <xf numFmtId="0" fontId="27" fillId="2" borderId="0" xfId="0" applyFont="1" applyFill="1" applyAlignment="1">
      <alignment horizontal="center" vertical="center" wrapText="1"/>
    </xf>
    <xf numFmtId="14" fontId="24" fillId="2" borderId="0" xfId="0" applyNumberFormat="1" applyFont="1" applyFill="1" applyAlignment="1">
      <alignment horizontal="center" vertical="center" wrapText="1"/>
    </xf>
    <xf numFmtId="0" fontId="24" fillId="2" borderId="0" xfId="0" applyFont="1" applyFill="1" applyAlignment="1">
      <alignment horizontal="center" vertical="center" wrapText="1"/>
    </xf>
    <xf numFmtId="0" fontId="28" fillId="2" borderId="10" xfId="0" applyFont="1" applyFill="1" applyBorder="1" applyAlignment="1">
      <alignment horizontal="center" vertical="center" wrapText="1"/>
    </xf>
    <xf numFmtId="0" fontId="27" fillId="2" borderId="0" xfId="0" applyFont="1" applyFill="1" applyBorder="1" applyAlignment="1">
      <alignment horizontal="center" vertical="center" wrapText="1"/>
    </xf>
    <xf numFmtId="0" fontId="24" fillId="2" borderId="0" xfId="0" applyFont="1" applyFill="1" applyBorder="1" applyAlignment="1">
      <alignment horizontal="center" vertical="center" wrapText="1"/>
    </xf>
    <xf numFmtId="49" fontId="27" fillId="2" borderId="10" xfId="0" applyNumberFormat="1" applyFont="1" applyFill="1" applyBorder="1" applyAlignment="1">
      <alignment horizontal="center" vertical="center" wrapText="1"/>
    </xf>
    <xf numFmtId="0" fontId="27" fillId="2" borderId="0" xfId="0" applyFont="1" applyFill="1" applyAlignment="1">
      <alignment horizontal="center" vertical="center"/>
    </xf>
    <xf numFmtId="0" fontId="24" fillId="2" borderId="0" xfId="0" applyFont="1" applyFill="1" applyAlignment="1">
      <alignment horizontal="center" vertical="center"/>
    </xf>
    <xf numFmtId="0" fontId="24" fillId="0" borderId="16" xfId="0" applyFont="1" applyFill="1" applyBorder="1" applyAlignment="1">
      <alignment horizontal="center" vertical="center" wrapText="1"/>
    </xf>
    <xf numFmtId="0" fontId="27" fillId="0" borderId="16" xfId="0" applyFont="1" applyFill="1" applyBorder="1" applyAlignment="1">
      <alignment horizontal="center" vertical="center" wrapText="1"/>
    </xf>
    <xf numFmtId="0" fontId="31" fillId="0" borderId="16" xfId="0" applyFont="1" applyFill="1" applyBorder="1" applyAlignment="1">
      <alignment horizontal="center" vertical="center"/>
    </xf>
    <xf numFmtId="0" fontId="23" fillId="0" borderId="16" xfId="0" applyFont="1" applyFill="1" applyBorder="1" applyAlignment="1">
      <alignment horizontal="center" vertical="center"/>
    </xf>
    <xf numFmtId="0" fontId="23" fillId="0" borderId="16" xfId="0" applyFont="1" applyBorder="1" applyAlignment="1">
      <alignment horizontal="center" vertical="center"/>
    </xf>
    <xf numFmtId="0" fontId="27" fillId="2" borderId="10" xfId="0" applyFont="1" applyFill="1" applyBorder="1" applyAlignment="1">
      <alignment horizontal="center" vertical="center" wrapText="1"/>
    </xf>
    <xf numFmtId="44" fontId="27" fillId="2" borderId="10" xfId="45" applyFont="1" applyFill="1" applyBorder="1" applyAlignment="1">
      <alignment horizontal="center" vertical="center" wrapText="1"/>
    </xf>
    <xf numFmtId="9" fontId="27" fillId="2" borderId="10" xfId="44" applyFont="1" applyFill="1" applyBorder="1" applyAlignment="1">
      <alignment horizontal="center" vertical="center" wrapText="1"/>
    </xf>
    <xf numFmtId="0" fontId="25" fillId="0" borderId="12" xfId="0" applyFont="1" applyFill="1" applyBorder="1" applyAlignment="1">
      <alignment horizontal="center" vertical="center"/>
    </xf>
    <xf numFmtId="0" fontId="27" fillId="2" borderId="10" xfId="0" applyFont="1" applyFill="1" applyBorder="1" applyAlignment="1">
      <alignment horizontal="center" vertical="center" wrapText="1"/>
    </xf>
    <xf numFmtId="165" fontId="27" fillId="2" borderId="10" xfId="0" applyNumberFormat="1" applyFont="1" applyFill="1" applyBorder="1" applyAlignment="1">
      <alignment horizontal="center" vertical="center" wrapText="1"/>
    </xf>
    <xf numFmtId="14" fontId="27" fillId="2" borderId="10" xfId="0" applyNumberFormat="1" applyFont="1" applyFill="1" applyBorder="1" applyAlignment="1">
      <alignment horizontal="center" vertical="center" wrapText="1"/>
    </xf>
    <xf numFmtId="14" fontId="27" fillId="2" borderId="10" xfId="0" applyNumberFormat="1" applyFont="1" applyFill="1" applyBorder="1" applyAlignment="1">
      <alignment horizontal="center" vertical="center"/>
    </xf>
    <xf numFmtId="164" fontId="27" fillId="2" borderId="10" xfId="0" applyNumberFormat="1" applyFont="1" applyFill="1" applyBorder="1" applyAlignment="1">
      <alignment horizontal="center" vertical="center"/>
    </xf>
    <xf numFmtId="0" fontId="27" fillId="2" borderId="11" xfId="0" applyFont="1" applyFill="1" applyBorder="1" applyAlignment="1">
      <alignment horizontal="center" vertical="center" wrapText="1"/>
    </xf>
    <xf numFmtId="4" fontId="27" fillId="2" borderId="10" xfId="0" applyNumberFormat="1" applyFont="1" applyFill="1" applyBorder="1" applyAlignment="1">
      <alignment horizontal="center" vertical="center" wrapText="1"/>
    </xf>
    <xf numFmtId="44" fontId="27" fillId="2" borderId="10" xfId="45" applyFont="1" applyFill="1" applyBorder="1" applyAlignment="1">
      <alignment horizontal="center" vertical="center" wrapText="1"/>
    </xf>
    <xf numFmtId="9" fontId="27" fillId="2" borderId="10" xfId="44" applyFont="1" applyFill="1" applyBorder="1" applyAlignment="1">
      <alignment horizontal="center" vertical="center" wrapText="1"/>
    </xf>
    <xf numFmtId="0" fontId="27" fillId="2" borderId="10" xfId="0" applyFont="1" applyFill="1" applyBorder="1" applyAlignment="1">
      <alignment horizontal="center" vertical="center" wrapText="1"/>
    </xf>
    <xf numFmtId="14" fontId="27" fillId="2" borderId="10" xfId="0" applyNumberFormat="1" applyFont="1" applyFill="1" applyBorder="1" applyAlignment="1">
      <alignment horizontal="center" vertical="center" wrapText="1"/>
    </xf>
    <xf numFmtId="164" fontId="27" fillId="2" borderId="10" xfId="0" applyNumberFormat="1" applyFont="1" applyFill="1" applyBorder="1" applyAlignment="1">
      <alignment horizontal="center" vertical="center"/>
    </xf>
    <xf numFmtId="14" fontId="27" fillId="2" borderId="10" xfId="0" applyNumberFormat="1" applyFont="1" applyFill="1" applyBorder="1" applyAlignment="1">
      <alignment horizontal="center" vertical="center"/>
    </xf>
    <xf numFmtId="0" fontId="27" fillId="0" borderId="10" xfId="0" applyNumberFormat="1" applyFont="1" applyFill="1" applyBorder="1" applyAlignment="1">
      <alignment horizontal="center" vertical="center" wrapText="1"/>
    </xf>
    <xf numFmtId="0" fontId="27" fillId="0" borderId="11" xfId="0" applyNumberFormat="1" applyFont="1" applyFill="1" applyBorder="1" applyAlignment="1">
      <alignment horizontal="center" vertical="center" wrapText="1"/>
    </xf>
    <xf numFmtId="0" fontId="37" fillId="0" borderId="10" xfId="0" applyFont="1" applyBorder="1" applyAlignment="1">
      <alignment vertical="center" wrapText="1"/>
    </xf>
    <xf numFmtId="0" fontId="37" fillId="2" borderId="10" xfId="0" applyFont="1" applyFill="1" applyBorder="1" applyAlignment="1">
      <alignment vertical="center" wrapText="1"/>
    </xf>
    <xf numFmtId="14" fontId="27" fillId="2" borderId="0" xfId="0" applyNumberFormat="1" applyFont="1" applyFill="1" applyAlignment="1">
      <alignment horizontal="center" vertical="center" wrapText="1"/>
    </xf>
    <xf numFmtId="0" fontId="31" fillId="2" borderId="0" xfId="0" applyFont="1" applyFill="1"/>
    <xf numFmtId="0" fontId="25" fillId="0" borderId="10" xfId="0" applyFont="1" applyFill="1" applyBorder="1" applyAlignment="1">
      <alignment horizontal="center" vertical="center"/>
    </xf>
    <xf numFmtId="0" fontId="27" fillId="2" borderId="10" xfId="0" applyFont="1" applyFill="1" applyBorder="1" applyAlignment="1">
      <alignment horizontal="center" vertical="center" wrapText="1"/>
    </xf>
    <xf numFmtId="0" fontId="27" fillId="2" borderId="14" xfId="0" applyFont="1" applyFill="1" applyBorder="1" applyAlignment="1">
      <alignment horizontal="center" vertical="center" wrapText="1"/>
    </xf>
    <xf numFmtId="4" fontId="24" fillId="0" borderId="10" xfId="0" applyNumberFormat="1" applyFont="1" applyFill="1" applyBorder="1" applyAlignment="1">
      <alignment horizontal="center" vertical="center" wrapText="1"/>
    </xf>
    <xf numFmtId="4" fontId="28" fillId="2" borderId="10" xfId="0" applyNumberFormat="1" applyFont="1" applyFill="1" applyBorder="1" applyAlignment="1">
      <alignment horizontal="center" vertical="center"/>
    </xf>
    <xf numFmtId="4" fontId="27" fillId="0" borderId="10" xfId="0" applyNumberFormat="1" applyFont="1" applyFill="1" applyBorder="1" applyAlignment="1">
      <alignment horizontal="center" vertical="center" wrapText="1"/>
    </xf>
    <xf numFmtId="4" fontId="24" fillId="2" borderId="10" xfId="0" applyNumberFormat="1" applyFont="1" applyFill="1" applyBorder="1" applyAlignment="1">
      <alignment horizontal="center" vertical="center" wrapText="1"/>
    </xf>
    <xf numFmtId="0" fontId="30" fillId="0" borderId="10" xfId="0" applyFont="1" applyBorder="1"/>
    <xf numFmtId="0" fontId="21" fillId="0" borderId="10" xfId="0" applyFont="1" applyBorder="1" applyAlignment="1">
      <alignment horizontal="center" vertical="center"/>
    </xf>
    <xf numFmtId="0" fontId="22" fillId="2" borderId="10" xfId="0" applyFont="1" applyFill="1" applyBorder="1" applyAlignment="1">
      <alignment horizontal="center" vertical="center"/>
    </xf>
    <xf numFmtId="0" fontId="27" fillId="2" borderId="10" xfId="0" applyFont="1" applyFill="1" applyBorder="1" applyAlignment="1">
      <alignment horizontal="center" vertical="center"/>
    </xf>
    <xf numFmtId="0" fontId="27" fillId="0" borderId="10" xfId="0" applyFont="1" applyFill="1" applyBorder="1" applyAlignment="1">
      <alignment horizontal="center" vertical="center"/>
    </xf>
    <xf numFmtId="44" fontId="28" fillId="0" borderId="10" xfId="0" applyNumberFormat="1" applyFont="1" applyBorder="1" applyAlignment="1">
      <alignment horizontal="center" vertical="center" wrapText="1"/>
    </xf>
    <xf numFmtId="14" fontId="28" fillId="0" borderId="10" xfId="0" applyNumberFormat="1" applyFont="1" applyBorder="1" applyAlignment="1">
      <alignment horizontal="center" vertical="center" wrapText="1"/>
    </xf>
    <xf numFmtId="44" fontId="27" fillId="2" borderId="10" xfId="45" applyFont="1" applyFill="1" applyBorder="1" applyAlignment="1">
      <alignment horizontal="center" vertical="center" wrapText="1"/>
    </xf>
    <xf numFmtId="9" fontId="27" fillId="2" borderId="10" xfId="44" applyFont="1" applyFill="1" applyBorder="1" applyAlignment="1">
      <alignment horizontal="center" vertical="center" wrapText="1"/>
    </xf>
    <xf numFmtId="0" fontId="27" fillId="2" borderId="10" xfId="0" applyFont="1" applyFill="1" applyBorder="1" applyAlignment="1">
      <alignment horizontal="center" vertical="center" wrapText="1"/>
    </xf>
    <xf numFmtId="165" fontId="27" fillId="2" borderId="10" xfId="0" applyNumberFormat="1" applyFont="1" applyFill="1" applyBorder="1" applyAlignment="1">
      <alignment horizontal="center" vertical="center" wrapText="1"/>
    </xf>
    <xf numFmtId="14" fontId="27" fillId="2" borderId="10" xfId="0" applyNumberFormat="1" applyFont="1" applyFill="1" applyBorder="1" applyAlignment="1">
      <alignment horizontal="center" vertical="center" wrapText="1"/>
    </xf>
    <xf numFmtId="164" fontId="27" fillId="2" borderId="10" xfId="0" applyNumberFormat="1" applyFont="1" applyFill="1" applyBorder="1" applyAlignment="1">
      <alignment horizontal="center" vertical="center"/>
    </xf>
    <xf numFmtId="0" fontId="24" fillId="2" borderId="10" xfId="0" applyFont="1" applyFill="1" applyBorder="1" applyAlignment="1">
      <alignment horizontal="center" vertical="center" wrapText="1"/>
    </xf>
    <xf numFmtId="14" fontId="27" fillId="2" borderId="10" xfId="0" applyNumberFormat="1" applyFont="1" applyFill="1" applyBorder="1" applyAlignment="1">
      <alignment horizontal="center" vertical="center"/>
    </xf>
    <xf numFmtId="44" fontId="27" fillId="2" borderId="10" xfId="45" applyFont="1" applyFill="1" applyBorder="1" applyAlignment="1">
      <alignment horizontal="center" vertical="center" wrapText="1"/>
    </xf>
    <xf numFmtId="9" fontId="27" fillId="2" borderId="10" xfId="44" applyFont="1" applyFill="1" applyBorder="1" applyAlignment="1">
      <alignment horizontal="center" vertical="center" wrapText="1"/>
    </xf>
    <xf numFmtId="0" fontId="25" fillId="0" borderId="10" xfId="0" applyFont="1" applyFill="1" applyBorder="1" applyAlignment="1">
      <alignment horizontal="center" vertical="center"/>
    </xf>
    <xf numFmtId="0" fontId="32" fillId="0" borderId="10" xfId="0" applyFont="1" applyFill="1" applyBorder="1" applyAlignment="1">
      <alignment horizontal="center" vertical="center" wrapText="1"/>
    </xf>
    <xf numFmtId="0" fontId="35" fillId="0" borderId="10" xfId="0" applyFont="1" applyFill="1" applyBorder="1" applyAlignment="1">
      <alignment horizontal="center" vertical="center"/>
    </xf>
    <xf numFmtId="0" fontId="27" fillId="2" borderId="10" xfId="0" applyFont="1" applyFill="1" applyBorder="1" applyAlignment="1">
      <alignment horizontal="center" vertical="center" wrapText="1"/>
    </xf>
    <xf numFmtId="165" fontId="27" fillId="2" borderId="10" xfId="0" applyNumberFormat="1" applyFont="1" applyFill="1" applyBorder="1" applyAlignment="1">
      <alignment horizontal="center" vertical="center" wrapText="1"/>
    </xf>
    <xf numFmtId="14" fontId="27" fillId="2" borderId="10" xfId="0" applyNumberFormat="1" applyFont="1" applyFill="1" applyBorder="1" applyAlignment="1">
      <alignment horizontal="center" vertical="center" wrapText="1"/>
    </xf>
    <xf numFmtId="14" fontId="27" fillId="2" borderId="10" xfId="0" applyNumberFormat="1" applyFont="1" applyFill="1" applyBorder="1" applyAlignment="1">
      <alignment horizontal="center" vertical="center"/>
    </xf>
    <xf numFmtId="164" fontId="27" fillId="2" borderId="10" xfId="0" applyNumberFormat="1" applyFont="1" applyFill="1" applyBorder="1" applyAlignment="1">
      <alignment horizontal="center" vertical="center"/>
    </xf>
    <xf numFmtId="0" fontId="32" fillId="2" borderId="15" xfId="0" applyFont="1" applyFill="1" applyBorder="1" applyAlignment="1">
      <alignment horizontal="center" vertical="center" wrapText="1"/>
    </xf>
    <xf numFmtId="0" fontId="35" fillId="2" borderId="15" xfId="0" applyFont="1" applyFill="1" applyBorder="1" applyAlignment="1">
      <alignment horizontal="center" vertical="center"/>
    </xf>
    <xf numFmtId="0" fontId="25" fillId="0" borderId="12" xfId="0" applyFont="1" applyFill="1" applyBorder="1" applyAlignment="1">
      <alignment horizontal="center" vertical="center"/>
    </xf>
    <xf numFmtId="14" fontId="24" fillId="0" borderId="10" xfId="0" applyNumberFormat="1" applyFont="1" applyFill="1" applyBorder="1" applyAlignment="1">
      <alignment horizontal="center" vertical="center"/>
    </xf>
    <xf numFmtId="44" fontId="24" fillId="0" borderId="10" xfId="45" applyFont="1" applyFill="1" applyBorder="1" applyAlignment="1">
      <alignment horizontal="center" vertical="center" wrapText="1"/>
    </xf>
    <xf numFmtId="0" fontId="24" fillId="0" borderId="11" xfId="0" applyNumberFormat="1" applyFont="1" applyFill="1" applyBorder="1" applyAlignment="1">
      <alignment horizontal="center" vertical="center" wrapText="1"/>
    </xf>
    <xf numFmtId="0" fontId="24" fillId="2" borderId="11" xfId="0" applyFont="1" applyFill="1" applyBorder="1" applyAlignment="1">
      <alignment horizontal="center" vertical="center" wrapText="1"/>
    </xf>
    <xf numFmtId="49" fontId="27" fillId="2" borderId="11" xfId="0" applyNumberFormat="1" applyFont="1" applyFill="1" applyBorder="1" applyAlignment="1">
      <alignment horizontal="center" vertical="center" wrapText="1"/>
    </xf>
    <xf numFmtId="0" fontId="24" fillId="0" borderId="11" xfId="0" applyFont="1" applyFill="1" applyBorder="1" applyAlignment="1">
      <alignment horizontal="center" vertical="center" wrapText="1"/>
    </xf>
    <xf numFmtId="0" fontId="24" fillId="2" borderId="11" xfId="0" applyFont="1" applyFill="1" applyBorder="1" applyAlignment="1">
      <alignment horizontal="center" vertical="center" wrapText="1"/>
    </xf>
    <xf numFmtId="0" fontId="27" fillId="2" borderId="11" xfId="0" applyFont="1" applyFill="1" applyBorder="1" applyAlignment="1">
      <alignment horizontal="center" vertical="center"/>
    </xf>
    <xf numFmtId="0" fontId="27" fillId="0" borderId="11" xfId="0" applyFont="1" applyFill="1" applyBorder="1" applyAlignment="1">
      <alignment horizontal="center" vertical="center"/>
    </xf>
    <xf numFmtId="0" fontId="29" fillId="0" borderId="12" xfId="0" applyFont="1" applyBorder="1" applyAlignment="1">
      <alignment horizontal="center" vertical="center" wrapText="1"/>
    </xf>
    <xf numFmtId="0" fontId="27" fillId="34" borderId="10" xfId="0" applyFont="1" applyFill="1" applyBorder="1" applyAlignment="1">
      <alignment horizontal="center" vertical="center" wrapText="1"/>
    </xf>
    <xf numFmtId="0" fontId="27" fillId="34" borderId="10" xfId="0" applyFont="1" applyFill="1" applyBorder="1" applyAlignment="1">
      <alignment horizontal="center" vertical="center" wrapText="1"/>
    </xf>
    <xf numFmtId="0" fontId="28" fillId="34" borderId="10" xfId="0" applyFont="1" applyFill="1" applyBorder="1" applyAlignment="1">
      <alignment horizontal="center" vertical="center" wrapText="1"/>
    </xf>
    <xf numFmtId="0" fontId="28" fillId="34" borderId="10" xfId="0" applyFont="1" applyFill="1" applyBorder="1" applyAlignment="1">
      <alignment horizontal="left" vertical="center" wrapText="1"/>
    </xf>
    <xf numFmtId="0" fontId="24" fillId="0" borderId="12" xfId="0" applyFont="1" applyBorder="1" applyAlignment="1">
      <alignment vertical="center" wrapText="1"/>
    </xf>
    <xf numFmtId="0" fontId="24" fillId="0" borderId="10" xfId="0" applyFont="1" applyBorder="1" applyAlignment="1">
      <alignment vertical="center" wrapText="1"/>
    </xf>
    <xf numFmtId="0" fontId="25" fillId="0" borderId="10" xfId="0" applyFont="1" applyBorder="1"/>
  </cellXfs>
  <cellStyles count="46">
    <cellStyle name="0,0_x000d__x000a_NA_x000d__x000a_" xfId="42"/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Incorreto" xfId="7" builtinId="27" customBuiltin="1"/>
    <cellStyle name="Moeda" xfId="45" builtinId="4"/>
    <cellStyle name="Neutra" xfId="8" builtinId="28" customBuiltin="1"/>
    <cellStyle name="Normal" xfId="0" builtinId="0"/>
    <cellStyle name="Normal 2" xfId="43"/>
    <cellStyle name="Nota" xfId="15" builtinId="10" customBuiltin="1"/>
    <cellStyle name="Porcentagem" xfId="44" builtinId="5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7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FF99"/>
      <color rgb="FFFFFF66"/>
      <color rgb="FF8AE28A"/>
      <color rgb="FFFF9999"/>
      <color rgb="FF33CC33"/>
      <color rgb="FF84D4E4"/>
      <color rgb="FF071627"/>
      <color rgb="FFFFCC66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361950</xdr:colOff>
      <xdr:row>0</xdr:row>
      <xdr:rowOff>266699</xdr:rowOff>
    </xdr:from>
    <xdr:to>
      <xdr:col>6</xdr:col>
      <xdr:colOff>1094317</xdr:colOff>
      <xdr:row>0</xdr:row>
      <xdr:rowOff>1952625</xdr:rowOff>
    </xdr:to>
    <xdr:pic>
      <xdr:nvPicPr>
        <xdr:cNvPr id="3" name="Imagem 2" descr="untitled-1_6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09825" y="266699"/>
          <a:ext cx="2494492" cy="168592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361950</xdr:colOff>
      <xdr:row>0</xdr:row>
      <xdr:rowOff>266699</xdr:rowOff>
    </xdr:from>
    <xdr:to>
      <xdr:col>6</xdr:col>
      <xdr:colOff>1094317</xdr:colOff>
      <xdr:row>0</xdr:row>
      <xdr:rowOff>1952625</xdr:rowOff>
    </xdr:to>
    <xdr:pic>
      <xdr:nvPicPr>
        <xdr:cNvPr id="2" name="Imagem 1" descr="untitled-1_6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19350" y="266699"/>
          <a:ext cx="2494492" cy="16859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Ápice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C50"/>
  <sheetViews>
    <sheetView tabSelected="1" view="pageBreakPreview" topLeftCell="D1" zoomScale="50" zoomScaleNormal="100" zoomScaleSheetLayoutView="50" workbookViewId="0">
      <selection activeCell="R5" sqref="R5"/>
    </sheetView>
  </sheetViews>
  <sheetFormatPr defaultRowHeight="90" customHeight="1"/>
  <cols>
    <col min="1" max="1" width="8.28515625" style="11" hidden="1" customWidth="1"/>
    <col min="2" max="2" width="20" style="11" hidden="1" customWidth="1"/>
    <col min="3" max="3" width="30.140625" style="12" hidden="1" customWidth="1"/>
    <col min="4" max="4" width="30.85546875" style="13" customWidth="1"/>
    <col min="5" max="5" width="28.140625" style="13" hidden="1" customWidth="1"/>
    <col min="6" max="6" width="26.42578125" style="13" customWidth="1"/>
    <col min="7" max="7" width="81.140625" style="3" customWidth="1"/>
    <col min="8" max="8" width="19.28515625" style="3" hidden="1" customWidth="1"/>
    <col min="9" max="9" width="37.85546875" style="3" hidden="1" customWidth="1"/>
    <col min="10" max="10" width="94.28515625" style="14" customWidth="1"/>
    <col min="11" max="11" width="34" style="29" customWidth="1"/>
    <col min="12" max="12" width="37.85546875" style="29" customWidth="1"/>
    <col min="13" max="13" width="30.7109375" style="29" hidden="1" customWidth="1"/>
    <col min="14" max="14" width="36.7109375" style="45" customWidth="1"/>
    <col min="15" max="15" width="36.7109375" style="30" customWidth="1"/>
    <col min="16" max="16" width="9.140625" style="31"/>
    <col min="17" max="17" width="25.85546875" style="31" bestFit="1" customWidth="1"/>
    <col min="18" max="18" width="22.28515625" style="15" bestFit="1" customWidth="1"/>
    <col min="19" max="29" width="9.140625" style="15"/>
    <col min="30" max="16384" width="9.140625" style="16"/>
  </cols>
  <sheetData>
    <row r="1" spans="1:18" s="84" customFormat="1" ht="162.75" customHeight="1">
      <c r="A1" s="110" t="s">
        <v>137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</row>
    <row r="2" spans="1:18" s="10" customFormat="1" ht="83.25" customHeight="1">
      <c r="A2" s="85"/>
      <c r="B2" s="85"/>
      <c r="C2" s="85"/>
      <c r="D2" s="109" t="s">
        <v>6</v>
      </c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</row>
    <row r="3" spans="1:18" s="8" customFormat="1" ht="116.25" customHeight="1">
      <c r="A3" s="1"/>
      <c r="B3" s="1" t="s">
        <v>4</v>
      </c>
      <c r="C3" s="1" t="s">
        <v>5</v>
      </c>
      <c r="D3" s="2" t="s">
        <v>9</v>
      </c>
      <c r="E3" s="2" t="s">
        <v>3</v>
      </c>
      <c r="F3" s="2" t="s">
        <v>2</v>
      </c>
      <c r="G3" s="129" t="s">
        <v>26</v>
      </c>
      <c r="H3" s="134"/>
      <c r="I3" s="1" t="s">
        <v>1</v>
      </c>
      <c r="J3" s="2" t="s">
        <v>27</v>
      </c>
      <c r="K3" s="23" t="s">
        <v>28</v>
      </c>
      <c r="L3" s="23" t="s">
        <v>30</v>
      </c>
      <c r="M3" s="23" t="s">
        <v>2</v>
      </c>
      <c r="N3" s="44" t="s">
        <v>0</v>
      </c>
      <c r="O3" s="24" t="s">
        <v>29</v>
      </c>
      <c r="P3" s="25"/>
      <c r="Q3" s="25"/>
    </row>
    <row r="4" spans="1:18" s="4" customFormat="1" ht="106.5" customHeight="1">
      <c r="A4" s="33"/>
      <c r="B4" s="33"/>
      <c r="C4" s="33"/>
      <c r="D4" s="22" t="s">
        <v>52</v>
      </c>
      <c r="E4" s="22"/>
      <c r="F4" s="122" t="s">
        <v>54</v>
      </c>
      <c r="G4" s="32" t="s">
        <v>63</v>
      </c>
      <c r="H4" s="135"/>
      <c r="I4" s="88"/>
      <c r="J4" s="40" t="s">
        <v>110</v>
      </c>
      <c r="K4" s="39">
        <v>44865</v>
      </c>
      <c r="L4" s="36">
        <f>K4+365</f>
        <v>45230</v>
      </c>
      <c r="M4" s="34"/>
      <c r="N4" s="41">
        <v>316070.48</v>
      </c>
      <c r="O4" s="26">
        <v>1</v>
      </c>
      <c r="P4" s="6"/>
      <c r="Q4" s="6"/>
    </row>
    <row r="5" spans="1:18" s="4" customFormat="1" ht="106.5" customHeight="1">
      <c r="A5" s="33"/>
      <c r="B5" s="33"/>
      <c r="C5" s="33"/>
      <c r="D5" s="22" t="s">
        <v>53</v>
      </c>
      <c r="E5" s="22"/>
      <c r="F5" s="122" t="s">
        <v>55</v>
      </c>
      <c r="G5" s="32" t="s">
        <v>64</v>
      </c>
      <c r="H5" s="135"/>
      <c r="I5" s="88"/>
      <c r="J5" s="33" t="s">
        <v>111</v>
      </c>
      <c r="K5" s="39">
        <v>44865</v>
      </c>
      <c r="L5" s="36">
        <v>45048</v>
      </c>
      <c r="M5" s="34"/>
      <c r="N5" s="41">
        <v>315809.34000000003</v>
      </c>
      <c r="O5" s="26">
        <v>0.1</v>
      </c>
      <c r="P5" s="6"/>
      <c r="Q5" s="6"/>
    </row>
    <row r="6" spans="1:18" s="4" customFormat="1" ht="106.5" customHeight="1">
      <c r="A6" s="33"/>
      <c r="B6" s="33"/>
      <c r="C6" s="33"/>
      <c r="D6" s="22" t="s">
        <v>94</v>
      </c>
      <c r="E6" s="22"/>
      <c r="F6" s="122" t="s">
        <v>95</v>
      </c>
      <c r="G6" s="32" t="s">
        <v>163</v>
      </c>
      <c r="H6" s="135"/>
      <c r="I6" s="88"/>
      <c r="J6" s="33" t="s">
        <v>102</v>
      </c>
      <c r="K6" s="36">
        <v>44882</v>
      </c>
      <c r="L6" s="36">
        <f>K6+182.5</f>
        <v>45064.5</v>
      </c>
      <c r="M6" s="34"/>
      <c r="N6" s="41">
        <v>244784.52</v>
      </c>
      <c r="O6" s="26">
        <v>0.9</v>
      </c>
      <c r="P6" s="6"/>
      <c r="Q6" s="6"/>
    </row>
    <row r="7" spans="1:18" s="4" customFormat="1" ht="106.5" customHeight="1">
      <c r="A7" s="33"/>
      <c r="B7" s="33"/>
      <c r="C7" s="33"/>
      <c r="D7" s="22" t="s">
        <v>81</v>
      </c>
      <c r="E7" s="22"/>
      <c r="F7" s="122" t="s">
        <v>82</v>
      </c>
      <c r="G7" s="32" t="s">
        <v>99</v>
      </c>
      <c r="H7" s="135"/>
      <c r="I7" s="88"/>
      <c r="J7" s="33" t="s">
        <v>104</v>
      </c>
      <c r="K7" s="36">
        <v>44881</v>
      </c>
      <c r="L7" s="36">
        <f>K7+183</f>
        <v>45064</v>
      </c>
      <c r="M7" s="34"/>
      <c r="N7" s="41">
        <v>299000.65999999997</v>
      </c>
      <c r="O7" s="26">
        <v>0.7</v>
      </c>
      <c r="P7" s="6"/>
      <c r="Q7" s="6"/>
    </row>
    <row r="8" spans="1:18" s="4" customFormat="1" ht="106.5" customHeight="1">
      <c r="A8" s="33"/>
      <c r="B8" s="33"/>
      <c r="C8" s="33"/>
      <c r="D8" s="22" t="s">
        <v>122</v>
      </c>
      <c r="E8" s="22"/>
      <c r="F8" s="122" t="s">
        <v>124</v>
      </c>
      <c r="G8" s="32" t="s">
        <v>164</v>
      </c>
      <c r="H8" s="135"/>
      <c r="I8" s="88"/>
      <c r="J8" s="40" t="s">
        <v>132</v>
      </c>
      <c r="K8" s="120">
        <v>44900</v>
      </c>
      <c r="L8" s="120">
        <v>45081</v>
      </c>
      <c r="M8" s="34"/>
      <c r="N8" s="121">
        <v>316132.15000000002</v>
      </c>
      <c r="O8" s="26">
        <v>0.95</v>
      </c>
      <c r="P8" s="6"/>
      <c r="Q8" s="6"/>
    </row>
    <row r="9" spans="1:18" s="4" customFormat="1" ht="106.5" customHeight="1">
      <c r="A9" s="33"/>
      <c r="B9" s="33"/>
      <c r="C9" s="33"/>
      <c r="D9" s="22" t="s">
        <v>123</v>
      </c>
      <c r="E9" s="22"/>
      <c r="F9" s="122" t="s">
        <v>125</v>
      </c>
      <c r="G9" s="32" t="s">
        <v>165</v>
      </c>
      <c r="H9" s="135"/>
      <c r="I9" s="88"/>
      <c r="J9" s="40" t="s">
        <v>126</v>
      </c>
      <c r="K9" s="120">
        <v>44922</v>
      </c>
      <c r="L9" s="120">
        <f>K9+183</f>
        <v>45105</v>
      </c>
      <c r="M9" s="34"/>
      <c r="N9" s="121">
        <v>318622.69</v>
      </c>
      <c r="O9" s="26">
        <v>0.6</v>
      </c>
      <c r="P9" s="6"/>
      <c r="Q9" s="6"/>
    </row>
    <row r="10" spans="1:18" s="50" customFormat="1" ht="116.25" customHeight="1">
      <c r="A10" s="86"/>
      <c r="B10" s="86"/>
      <c r="C10" s="86"/>
      <c r="D10" s="101" t="s">
        <v>46</v>
      </c>
      <c r="E10" s="101"/>
      <c r="F10" s="71" t="s">
        <v>47</v>
      </c>
      <c r="G10" s="130" t="s">
        <v>166</v>
      </c>
      <c r="H10" s="135"/>
      <c r="I10" s="72"/>
      <c r="J10" s="102" t="s">
        <v>110</v>
      </c>
      <c r="K10" s="106">
        <v>44746</v>
      </c>
      <c r="L10" s="106">
        <v>45112</v>
      </c>
      <c r="M10" s="104"/>
      <c r="N10" s="99">
        <v>1391080.62</v>
      </c>
      <c r="O10" s="100">
        <v>0.9</v>
      </c>
      <c r="P10" s="48"/>
      <c r="Q10" s="48"/>
      <c r="R10" s="49"/>
    </row>
    <row r="11" spans="1:18" s="50" customFormat="1" ht="45.75" customHeight="1">
      <c r="A11" s="112"/>
      <c r="B11" s="112"/>
      <c r="C11" s="112"/>
      <c r="D11" s="112" t="s">
        <v>33</v>
      </c>
      <c r="E11" s="101"/>
      <c r="F11" s="123" t="s">
        <v>32</v>
      </c>
      <c r="G11" s="131" t="s">
        <v>68</v>
      </c>
      <c r="H11" s="135"/>
      <c r="I11" s="72"/>
      <c r="J11" s="113" t="s">
        <v>113</v>
      </c>
      <c r="K11" s="114">
        <v>44733</v>
      </c>
      <c r="L11" s="115">
        <v>45035</v>
      </c>
      <c r="M11" s="116">
        <f>L11+60</f>
        <v>45095</v>
      </c>
      <c r="N11" s="107">
        <v>530679.47</v>
      </c>
      <c r="O11" s="108">
        <v>0.75</v>
      </c>
      <c r="P11" s="48"/>
      <c r="Q11" s="48"/>
    </row>
    <row r="12" spans="1:18" s="50" customFormat="1" ht="45.75" customHeight="1">
      <c r="A12" s="112"/>
      <c r="B12" s="112"/>
      <c r="C12" s="112"/>
      <c r="D12" s="112"/>
      <c r="E12" s="101"/>
      <c r="F12" s="123"/>
      <c r="G12" s="131"/>
      <c r="H12" s="135"/>
      <c r="I12" s="89"/>
      <c r="J12" s="113"/>
      <c r="K12" s="114"/>
      <c r="L12" s="115"/>
      <c r="M12" s="116"/>
      <c r="N12" s="107"/>
      <c r="O12" s="108"/>
      <c r="P12" s="48"/>
      <c r="Q12" s="48"/>
    </row>
    <row r="13" spans="1:18" s="50" customFormat="1" ht="45.75" customHeight="1">
      <c r="A13" s="112"/>
      <c r="B13" s="112"/>
      <c r="C13" s="112"/>
      <c r="D13" s="112"/>
      <c r="E13" s="101"/>
      <c r="F13" s="123"/>
      <c r="G13" s="131"/>
      <c r="H13" s="135"/>
      <c r="I13" s="89"/>
      <c r="J13" s="113"/>
      <c r="K13" s="114"/>
      <c r="L13" s="115"/>
      <c r="M13" s="116"/>
      <c r="N13" s="107"/>
      <c r="O13" s="108"/>
      <c r="P13" s="48"/>
      <c r="Q13" s="48"/>
    </row>
    <row r="14" spans="1:18" s="50" customFormat="1" ht="45.75" customHeight="1">
      <c r="A14" s="112"/>
      <c r="B14" s="112"/>
      <c r="C14" s="112"/>
      <c r="D14" s="112" t="s">
        <v>34</v>
      </c>
      <c r="E14" s="101"/>
      <c r="F14" s="123" t="s">
        <v>35</v>
      </c>
      <c r="G14" s="131" t="s">
        <v>161</v>
      </c>
      <c r="H14" s="135"/>
      <c r="I14" s="72"/>
      <c r="J14" s="113" t="s">
        <v>110</v>
      </c>
      <c r="K14" s="114">
        <v>44718</v>
      </c>
      <c r="L14" s="114">
        <v>45143</v>
      </c>
      <c r="M14" s="116">
        <f>L14+60</f>
        <v>45203</v>
      </c>
      <c r="N14" s="107">
        <v>1293327.3999999999</v>
      </c>
      <c r="O14" s="108">
        <v>0.8</v>
      </c>
      <c r="P14" s="48"/>
      <c r="Q14" s="48"/>
    </row>
    <row r="15" spans="1:18" s="50" customFormat="1" ht="45.75" customHeight="1">
      <c r="A15" s="112"/>
      <c r="B15" s="112"/>
      <c r="C15" s="112"/>
      <c r="D15" s="112"/>
      <c r="E15" s="101"/>
      <c r="F15" s="123"/>
      <c r="G15" s="131"/>
      <c r="H15" s="135"/>
      <c r="I15" s="89"/>
      <c r="J15" s="113"/>
      <c r="K15" s="114"/>
      <c r="L15" s="114"/>
      <c r="M15" s="116"/>
      <c r="N15" s="107"/>
      <c r="O15" s="108"/>
      <c r="P15" s="48"/>
      <c r="Q15" s="48"/>
    </row>
    <row r="16" spans="1:18" s="50" customFormat="1" ht="45.75" customHeight="1">
      <c r="A16" s="112"/>
      <c r="B16" s="112"/>
      <c r="C16" s="112"/>
      <c r="D16" s="112"/>
      <c r="E16" s="101"/>
      <c r="F16" s="123"/>
      <c r="G16" s="131"/>
      <c r="H16" s="135"/>
      <c r="I16" s="89"/>
      <c r="J16" s="113"/>
      <c r="K16" s="114"/>
      <c r="L16" s="114"/>
      <c r="M16" s="116"/>
      <c r="N16" s="107"/>
      <c r="O16" s="108"/>
      <c r="P16" s="48"/>
      <c r="Q16" s="48"/>
    </row>
    <row r="17" spans="1:17" s="50" customFormat="1" ht="45.75" customHeight="1">
      <c r="A17" s="112"/>
      <c r="B17" s="112"/>
      <c r="C17" s="112"/>
      <c r="D17" s="112" t="s">
        <v>36</v>
      </c>
      <c r="E17" s="101"/>
      <c r="F17" s="123" t="s">
        <v>37</v>
      </c>
      <c r="G17" s="131" t="s">
        <v>69</v>
      </c>
      <c r="H17" s="135"/>
      <c r="I17" s="72"/>
      <c r="J17" s="113" t="s">
        <v>114</v>
      </c>
      <c r="K17" s="114" t="s">
        <v>45</v>
      </c>
      <c r="L17" s="115"/>
      <c r="M17" s="116"/>
      <c r="N17" s="107">
        <v>1324678.76</v>
      </c>
      <c r="O17" s="108">
        <v>0</v>
      </c>
      <c r="P17" s="48"/>
      <c r="Q17" s="48"/>
    </row>
    <row r="18" spans="1:17" s="50" customFormat="1" ht="45.75" customHeight="1">
      <c r="A18" s="112"/>
      <c r="B18" s="112"/>
      <c r="C18" s="112"/>
      <c r="D18" s="112"/>
      <c r="E18" s="101"/>
      <c r="F18" s="123"/>
      <c r="G18" s="131"/>
      <c r="H18" s="135"/>
      <c r="I18" s="89"/>
      <c r="J18" s="113"/>
      <c r="K18" s="114"/>
      <c r="L18" s="115"/>
      <c r="M18" s="116"/>
      <c r="N18" s="107"/>
      <c r="O18" s="108"/>
      <c r="P18" s="48"/>
      <c r="Q18" s="48"/>
    </row>
    <row r="19" spans="1:17" s="50" customFormat="1" ht="45.75" customHeight="1">
      <c r="A19" s="112"/>
      <c r="B19" s="112"/>
      <c r="C19" s="112"/>
      <c r="D19" s="112"/>
      <c r="E19" s="101"/>
      <c r="F19" s="123"/>
      <c r="G19" s="131"/>
      <c r="H19" s="135"/>
      <c r="I19" s="89"/>
      <c r="J19" s="113"/>
      <c r="K19" s="114"/>
      <c r="L19" s="115"/>
      <c r="M19" s="116"/>
      <c r="N19" s="107"/>
      <c r="O19" s="108"/>
      <c r="P19" s="48"/>
      <c r="Q19" s="48"/>
    </row>
    <row r="20" spans="1:17" s="50" customFormat="1" ht="45.75" customHeight="1">
      <c r="A20" s="112"/>
      <c r="B20" s="112"/>
      <c r="C20" s="112"/>
      <c r="D20" s="112" t="s">
        <v>38</v>
      </c>
      <c r="E20" s="101"/>
      <c r="F20" s="123" t="s">
        <v>39</v>
      </c>
      <c r="G20" s="131" t="s">
        <v>70</v>
      </c>
      <c r="H20" s="135"/>
      <c r="I20" s="72"/>
      <c r="J20" s="113" t="s">
        <v>113</v>
      </c>
      <c r="K20" s="114">
        <v>44726</v>
      </c>
      <c r="L20" s="114">
        <v>45092</v>
      </c>
      <c r="M20" s="116">
        <f>L20+60</f>
        <v>45152</v>
      </c>
      <c r="N20" s="107">
        <v>349158.34</v>
      </c>
      <c r="O20" s="108">
        <v>0.35</v>
      </c>
      <c r="P20" s="48"/>
      <c r="Q20" s="48"/>
    </row>
    <row r="21" spans="1:17" s="50" customFormat="1" ht="45.75" customHeight="1">
      <c r="A21" s="112"/>
      <c r="B21" s="112"/>
      <c r="C21" s="112"/>
      <c r="D21" s="112"/>
      <c r="E21" s="101"/>
      <c r="F21" s="123"/>
      <c r="G21" s="131"/>
      <c r="H21" s="135"/>
      <c r="I21" s="89"/>
      <c r="J21" s="113"/>
      <c r="K21" s="114"/>
      <c r="L21" s="114"/>
      <c r="M21" s="116"/>
      <c r="N21" s="107"/>
      <c r="O21" s="108"/>
      <c r="P21" s="48"/>
      <c r="Q21" s="48"/>
    </row>
    <row r="22" spans="1:17" s="50" customFormat="1" ht="45.75" customHeight="1">
      <c r="A22" s="112"/>
      <c r="B22" s="112"/>
      <c r="C22" s="112"/>
      <c r="D22" s="112"/>
      <c r="E22" s="101"/>
      <c r="F22" s="123"/>
      <c r="G22" s="131"/>
      <c r="H22" s="135"/>
      <c r="I22" s="89"/>
      <c r="J22" s="113"/>
      <c r="K22" s="114"/>
      <c r="L22" s="114"/>
      <c r="M22" s="116"/>
      <c r="N22" s="107"/>
      <c r="O22" s="108"/>
      <c r="P22" s="48"/>
      <c r="Q22" s="48"/>
    </row>
    <row r="23" spans="1:17" s="50" customFormat="1" ht="116.25" customHeight="1">
      <c r="A23" s="86"/>
      <c r="B23" s="86"/>
      <c r="C23" s="86"/>
      <c r="D23" s="101" t="s">
        <v>49</v>
      </c>
      <c r="E23" s="101"/>
      <c r="F23" s="124" t="s">
        <v>48</v>
      </c>
      <c r="G23" s="130" t="s">
        <v>71</v>
      </c>
      <c r="H23" s="135"/>
      <c r="I23" s="72"/>
      <c r="J23" s="102" t="s">
        <v>113</v>
      </c>
      <c r="K23" s="103" t="s">
        <v>45</v>
      </c>
      <c r="L23" s="106"/>
      <c r="M23" s="104"/>
      <c r="N23" s="43">
        <v>2178279.9700000002</v>
      </c>
      <c r="O23" s="100">
        <v>0</v>
      </c>
      <c r="P23" s="48"/>
      <c r="Q23" s="48"/>
    </row>
    <row r="24" spans="1:17" s="3" customFormat="1" ht="116.25" customHeight="1">
      <c r="A24" s="40"/>
      <c r="B24" s="40"/>
      <c r="C24" s="40"/>
      <c r="D24" s="40" t="s">
        <v>59</v>
      </c>
      <c r="E24" s="40"/>
      <c r="F24" s="125" t="s">
        <v>61</v>
      </c>
      <c r="G24" s="37" t="s">
        <v>72</v>
      </c>
      <c r="H24" s="135"/>
      <c r="I24" s="90"/>
      <c r="J24" s="33" t="s">
        <v>112</v>
      </c>
      <c r="K24" s="39">
        <v>44781</v>
      </c>
      <c r="L24" s="36">
        <v>45176</v>
      </c>
      <c r="M24" s="34"/>
      <c r="N24" s="27">
        <v>892697.88</v>
      </c>
      <c r="O24" s="35">
        <v>0.98</v>
      </c>
      <c r="P24" s="14"/>
      <c r="Q24" s="14"/>
    </row>
    <row r="25" spans="1:17" s="3" customFormat="1" ht="116.25" customHeight="1">
      <c r="A25" s="40"/>
      <c r="B25" s="40"/>
      <c r="C25" s="40"/>
      <c r="D25" s="40" t="s">
        <v>60</v>
      </c>
      <c r="E25" s="40"/>
      <c r="F25" s="125" t="s">
        <v>62</v>
      </c>
      <c r="G25" s="37" t="s">
        <v>162</v>
      </c>
      <c r="H25" s="135"/>
      <c r="I25" s="90"/>
      <c r="J25" s="33" t="s">
        <v>108</v>
      </c>
      <c r="K25" s="39">
        <v>44784</v>
      </c>
      <c r="L25" s="36">
        <v>45148</v>
      </c>
      <c r="M25" s="34"/>
      <c r="N25" s="27">
        <v>2262936.09</v>
      </c>
      <c r="O25" s="35">
        <v>0.8</v>
      </c>
      <c r="P25" s="14"/>
      <c r="Q25" s="14"/>
    </row>
    <row r="26" spans="1:17" s="3" customFormat="1" ht="116.25" customHeight="1">
      <c r="A26" s="40"/>
      <c r="B26" s="40"/>
      <c r="C26" s="40"/>
      <c r="D26" s="40" t="s">
        <v>83</v>
      </c>
      <c r="E26" s="40"/>
      <c r="F26" s="125" t="s">
        <v>84</v>
      </c>
      <c r="G26" s="37" t="s">
        <v>167</v>
      </c>
      <c r="H26" s="135"/>
      <c r="I26" s="90"/>
      <c r="J26" s="33" t="s">
        <v>120</v>
      </c>
      <c r="K26" s="39">
        <v>44883</v>
      </c>
      <c r="L26" s="36">
        <f>K26+183+60</f>
        <v>45126</v>
      </c>
      <c r="M26" s="34"/>
      <c r="N26" s="27">
        <v>3101478.83</v>
      </c>
      <c r="O26" s="35">
        <v>0.15</v>
      </c>
      <c r="P26" s="14"/>
      <c r="Q26" s="14"/>
    </row>
    <row r="27" spans="1:17" s="3" customFormat="1" ht="116.25" customHeight="1">
      <c r="A27" s="40"/>
      <c r="B27" s="40"/>
      <c r="C27" s="40"/>
      <c r="D27" s="40" t="s">
        <v>127</v>
      </c>
      <c r="E27" s="40"/>
      <c r="F27" s="125" t="s">
        <v>128</v>
      </c>
      <c r="G27" s="37" t="s">
        <v>168</v>
      </c>
      <c r="H27" s="135"/>
      <c r="I27" s="90"/>
      <c r="J27" s="38" t="s">
        <v>113</v>
      </c>
      <c r="K27" s="39">
        <v>44918</v>
      </c>
      <c r="L27" s="36">
        <v>45343</v>
      </c>
      <c r="M27" s="34"/>
      <c r="N27" s="27">
        <v>540560.46</v>
      </c>
      <c r="O27" s="35">
        <v>0</v>
      </c>
      <c r="P27" s="14"/>
      <c r="Q27" s="14"/>
    </row>
    <row r="28" spans="1:17" s="3" customFormat="1" ht="116.25" customHeight="1">
      <c r="A28" s="40"/>
      <c r="B28" s="40"/>
      <c r="C28" s="40"/>
      <c r="D28" s="40" t="s">
        <v>85</v>
      </c>
      <c r="E28" s="40"/>
      <c r="F28" s="125" t="s">
        <v>86</v>
      </c>
      <c r="G28" s="37" t="s">
        <v>169</v>
      </c>
      <c r="H28" s="135"/>
      <c r="I28" s="90"/>
      <c r="J28" s="33" t="s">
        <v>121</v>
      </c>
      <c r="K28" s="39">
        <v>44882</v>
      </c>
      <c r="L28" s="36">
        <f>K28+365</f>
        <v>45247</v>
      </c>
      <c r="M28" s="34"/>
      <c r="N28" s="27">
        <v>2080925.46</v>
      </c>
      <c r="O28" s="35">
        <v>0.3</v>
      </c>
      <c r="P28" s="14"/>
      <c r="Q28" s="14"/>
    </row>
    <row r="29" spans="1:17" s="3" customFormat="1" ht="116.25" customHeight="1">
      <c r="A29" s="40"/>
      <c r="B29" s="40"/>
      <c r="C29" s="40"/>
      <c r="D29" s="40" t="s">
        <v>129</v>
      </c>
      <c r="E29" s="40"/>
      <c r="F29" s="125" t="s">
        <v>130</v>
      </c>
      <c r="G29" s="37" t="s">
        <v>170</v>
      </c>
      <c r="H29" s="135"/>
      <c r="I29" s="90"/>
      <c r="J29" s="33" t="s">
        <v>131</v>
      </c>
      <c r="K29" s="39">
        <v>44970</v>
      </c>
      <c r="L29" s="36">
        <v>45212</v>
      </c>
      <c r="M29" s="34"/>
      <c r="N29" s="27">
        <v>396155.63</v>
      </c>
      <c r="O29" s="35">
        <v>0.01</v>
      </c>
      <c r="P29" s="14"/>
      <c r="Q29" s="14"/>
    </row>
    <row r="30" spans="1:17" s="53" customFormat="1" ht="116.25" customHeight="1">
      <c r="A30" s="5"/>
      <c r="B30" s="5"/>
      <c r="C30" s="5"/>
      <c r="D30" s="101" t="s">
        <v>14</v>
      </c>
      <c r="E30" s="101"/>
      <c r="F30" s="71" t="s">
        <v>15</v>
      </c>
      <c r="G30" s="132" t="s">
        <v>73</v>
      </c>
      <c r="H30" s="135"/>
      <c r="I30" s="91"/>
      <c r="J30" s="101" t="s">
        <v>115</v>
      </c>
      <c r="K30" s="103">
        <v>44434</v>
      </c>
      <c r="L30" s="106">
        <v>45101</v>
      </c>
      <c r="M30" s="103">
        <v>44920</v>
      </c>
      <c r="N30" s="99">
        <v>6343440.6200000001</v>
      </c>
      <c r="O30" s="100">
        <v>0.6</v>
      </c>
      <c r="P30" s="52"/>
      <c r="Q30" s="52"/>
    </row>
    <row r="31" spans="1:17" s="56" customFormat="1" ht="116.25" customHeight="1">
      <c r="A31" s="5">
        <v>45</v>
      </c>
      <c r="B31" s="5"/>
      <c r="C31" s="5" t="s">
        <v>7</v>
      </c>
      <c r="D31" s="54" t="s">
        <v>16</v>
      </c>
      <c r="E31" s="101"/>
      <c r="F31" s="124" t="s">
        <v>24</v>
      </c>
      <c r="G31" s="132" t="s">
        <v>74</v>
      </c>
      <c r="H31" s="135"/>
      <c r="I31" s="91" t="e">
        <f>#REF!+#REF!</f>
        <v>#REF!</v>
      </c>
      <c r="J31" s="101" t="s">
        <v>112</v>
      </c>
      <c r="K31" s="106">
        <v>44470</v>
      </c>
      <c r="L31" s="106" t="s">
        <v>157</v>
      </c>
      <c r="M31" s="104" t="e">
        <f>L31+60</f>
        <v>#VALUE!</v>
      </c>
      <c r="N31" s="43">
        <v>4182674.74</v>
      </c>
      <c r="O31" s="100">
        <v>0.05</v>
      </c>
      <c r="P31" s="55"/>
      <c r="Q31" s="55"/>
    </row>
    <row r="32" spans="1:17" s="53" customFormat="1" ht="116.25" customHeight="1">
      <c r="A32" s="5"/>
      <c r="B32" s="5"/>
      <c r="C32" s="5"/>
      <c r="D32" s="101" t="s">
        <v>17</v>
      </c>
      <c r="E32" s="101"/>
      <c r="F32" s="124" t="s">
        <v>25</v>
      </c>
      <c r="G32" s="132" t="s">
        <v>171</v>
      </c>
      <c r="H32" s="135"/>
      <c r="I32" s="91"/>
      <c r="J32" s="101" t="s">
        <v>109</v>
      </c>
      <c r="K32" s="103">
        <v>44593</v>
      </c>
      <c r="L32" s="103">
        <v>45199</v>
      </c>
      <c r="M32" s="103">
        <f>L32+61</f>
        <v>45260</v>
      </c>
      <c r="N32" s="99">
        <v>28472762.530000001</v>
      </c>
      <c r="O32" s="100">
        <v>0.77</v>
      </c>
      <c r="P32" s="52"/>
      <c r="Q32" s="52"/>
    </row>
    <row r="33" spans="1:29" s="53" customFormat="1" ht="116.25" customHeight="1">
      <c r="A33" s="5"/>
      <c r="B33" s="5"/>
      <c r="C33" s="5"/>
      <c r="D33" s="101" t="s">
        <v>18</v>
      </c>
      <c r="E33" s="101"/>
      <c r="F33" s="124" t="s">
        <v>31</v>
      </c>
      <c r="G33" s="132" t="s">
        <v>172</v>
      </c>
      <c r="H33" s="135"/>
      <c r="I33" s="91"/>
      <c r="J33" s="101" t="s">
        <v>116</v>
      </c>
      <c r="K33" s="103">
        <v>44536</v>
      </c>
      <c r="L33" s="106">
        <v>45045</v>
      </c>
      <c r="M33" s="103">
        <f>L33+60</f>
        <v>45105</v>
      </c>
      <c r="N33" s="99">
        <v>3496757.97</v>
      </c>
      <c r="O33" s="100">
        <v>0.8</v>
      </c>
      <c r="P33" s="52"/>
      <c r="Q33" s="52"/>
    </row>
    <row r="34" spans="1:29" s="53" customFormat="1" ht="116.25" customHeight="1">
      <c r="A34" s="5"/>
      <c r="B34" s="5"/>
      <c r="C34" s="5"/>
      <c r="D34" s="101" t="s">
        <v>19</v>
      </c>
      <c r="E34" s="101"/>
      <c r="F34" s="71" t="s">
        <v>22</v>
      </c>
      <c r="G34" s="132" t="s">
        <v>173</v>
      </c>
      <c r="H34" s="135"/>
      <c r="I34" s="91"/>
      <c r="J34" s="101" t="s">
        <v>117</v>
      </c>
      <c r="K34" s="103">
        <v>44543</v>
      </c>
      <c r="L34" s="106">
        <v>45089</v>
      </c>
      <c r="M34" s="103">
        <f>L34+60</f>
        <v>45149</v>
      </c>
      <c r="N34" s="99">
        <v>4946506.24</v>
      </c>
      <c r="O34" s="100">
        <v>0.85</v>
      </c>
      <c r="P34" s="52"/>
      <c r="Q34" s="52"/>
    </row>
    <row r="35" spans="1:29" s="53" customFormat="1" ht="116.25" customHeight="1">
      <c r="A35" s="5"/>
      <c r="B35" s="5"/>
      <c r="C35" s="5"/>
      <c r="D35" s="101" t="s">
        <v>20</v>
      </c>
      <c r="E35" s="101"/>
      <c r="F35" s="71" t="s">
        <v>23</v>
      </c>
      <c r="G35" s="132" t="s">
        <v>75</v>
      </c>
      <c r="H35" s="135"/>
      <c r="I35" s="91"/>
      <c r="J35" s="101" t="s">
        <v>118</v>
      </c>
      <c r="K35" s="103">
        <v>44545</v>
      </c>
      <c r="L35" s="103">
        <v>45061</v>
      </c>
      <c r="M35" s="103">
        <f>L35+60</f>
        <v>45121</v>
      </c>
      <c r="N35" s="99">
        <v>5811073.7599999998</v>
      </c>
      <c r="O35" s="100">
        <v>0.99</v>
      </c>
      <c r="P35" s="52"/>
      <c r="Q35" s="52"/>
    </row>
    <row r="36" spans="1:29" s="53" customFormat="1" ht="123" customHeight="1">
      <c r="A36" s="5"/>
      <c r="B36" s="5"/>
      <c r="C36" s="5"/>
      <c r="D36" s="105" t="s">
        <v>40</v>
      </c>
      <c r="E36" s="105"/>
      <c r="F36" s="126" t="s">
        <v>41</v>
      </c>
      <c r="G36" s="132" t="s">
        <v>76</v>
      </c>
      <c r="H36" s="135"/>
      <c r="I36" s="91"/>
      <c r="J36" s="101" t="s">
        <v>119</v>
      </c>
      <c r="K36" s="103">
        <v>44670</v>
      </c>
      <c r="L36" s="103">
        <v>45582</v>
      </c>
      <c r="M36" s="103">
        <f>L36+91</f>
        <v>45673</v>
      </c>
      <c r="N36" s="99">
        <v>42580795.719999999</v>
      </c>
      <c r="O36" s="100">
        <v>0.45</v>
      </c>
      <c r="P36" s="52"/>
      <c r="Q36" s="52"/>
    </row>
    <row r="37" spans="1:29" s="53" customFormat="1" ht="100.5" customHeight="1">
      <c r="A37" s="5"/>
      <c r="B37" s="5"/>
      <c r="C37" s="5"/>
      <c r="D37" s="105" t="s">
        <v>42</v>
      </c>
      <c r="E37" s="105"/>
      <c r="F37" s="126" t="s">
        <v>43</v>
      </c>
      <c r="G37" s="132" t="s">
        <v>44</v>
      </c>
      <c r="H37" s="135"/>
      <c r="I37" s="91"/>
      <c r="J37" s="101" t="s">
        <v>115</v>
      </c>
      <c r="K37" s="103">
        <v>44707</v>
      </c>
      <c r="L37" s="103">
        <v>45312</v>
      </c>
      <c r="M37" s="103">
        <f>L37+60</f>
        <v>45372</v>
      </c>
      <c r="N37" s="99">
        <v>10519024.050000001</v>
      </c>
      <c r="O37" s="100">
        <v>0.55000000000000004</v>
      </c>
      <c r="P37" s="52"/>
      <c r="Q37" s="52"/>
    </row>
    <row r="38" spans="1:29" s="3" customFormat="1" ht="116.25" customHeight="1">
      <c r="A38" s="40"/>
      <c r="B38" s="40"/>
      <c r="C38" s="40"/>
      <c r="D38" s="33" t="s">
        <v>50</v>
      </c>
      <c r="E38" s="40"/>
      <c r="F38" s="125" t="s">
        <v>51</v>
      </c>
      <c r="G38" s="32" t="s">
        <v>77</v>
      </c>
      <c r="H38" s="135"/>
      <c r="I38" s="90"/>
      <c r="J38" s="40" t="s">
        <v>105</v>
      </c>
      <c r="K38" s="39">
        <v>44742</v>
      </c>
      <c r="L38" s="36">
        <v>45259</v>
      </c>
      <c r="M38" s="34"/>
      <c r="N38" s="41">
        <v>3859864.81</v>
      </c>
      <c r="O38" s="35">
        <v>0.35</v>
      </c>
      <c r="P38" s="14"/>
      <c r="Q38" s="14"/>
    </row>
    <row r="39" spans="1:29" s="3" customFormat="1" ht="116.25" customHeight="1">
      <c r="A39" s="40"/>
      <c r="B39" s="40"/>
      <c r="C39" s="40"/>
      <c r="D39" s="33" t="s">
        <v>87</v>
      </c>
      <c r="E39" s="40"/>
      <c r="F39" s="125" t="s">
        <v>88</v>
      </c>
      <c r="G39" s="32" t="s">
        <v>100</v>
      </c>
      <c r="H39" s="135"/>
      <c r="I39" s="90"/>
      <c r="J39" s="40" t="s">
        <v>114</v>
      </c>
      <c r="K39" s="39">
        <v>44865</v>
      </c>
      <c r="L39" s="36">
        <f>K39+730</f>
        <v>45595</v>
      </c>
      <c r="M39" s="34"/>
      <c r="N39" s="41">
        <v>16825103.77</v>
      </c>
      <c r="O39" s="35">
        <v>0.2</v>
      </c>
      <c r="P39" s="14"/>
      <c r="Q39" s="28"/>
    </row>
    <row r="40" spans="1:29" s="3" customFormat="1" ht="116.25" customHeight="1">
      <c r="A40" s="40"/>
      <c r="B40" s="40"/>
      <c r="C40" s="40"/>
      <c r="D40" s="33" t="s">
        <v>89</v>
      </c>
      <c r="E40" s="40"/>
      <c r="F40" s="125" t="s">
        <v>90</v>
      </c>
      <c r="G40" s="32" t="s">
        <v>101</v>
      </c>
      <c r="H40" s="135"/>
      <c r="I40" s="136" t="s">
        <v>91</v>
      </c>
      <c r="J40" s="40" t="s">
        <v>106</v>
      </c>
      <c r="K40" s="39">
        <v>44882</v>
      </c>
      <c r="L40" s="36">
        <f>K40+638</f>
        <v>45520</v>
      </c>
      <c r="M40" s="34"/>
      <c r="N40" s="41">
        <v>19927162.280000001</v>
      </c>
      <c r="O40" s="35">
        <v>0.01</v>
      </c>
      <c r="P40" s="14"/>
      <c r="Q40" s="14"/>
    </row>
    <row r="41" spans="1:29" s="3" customFormat="1" ht="150.75" customHeight="1">
      <c r="A41" s="40"/>
      <c r="B41" s="40"/>
      <c r="C41" s="40"/>
      <c r="D41" s="33" t="s">
        <v>92</v>
      </c>
      <c r="E41" s="40"/>
      <c r="F41" s="125" t="s">
        <v>93</v>
      </c>
      <c r="G41" s="32" t="s">
        <v>174</v>
      </c>
      <c r="H41" s="135"/>
      <c r="I41" s="90"/>
      <c r="J41" s="40" t="s">
        <v>107</v>
      </c>
      <c r="K41" s="39">
        <v>44813</v>
      </c>
      <c r="L41" s="36">
        <f>K41+730</f>
        <v>45543</v>
      </c>
      <c r="M41" s="34"/>
      <c r="N41" s="41">
        <v>4832344.42</v>
      </c>
      <c r="O41" s="35">
        <v>0.4</v>
      </c>
      <c r="P41" s="14"/>
      <c r="Q41" s="14"/>
    </row>
    <row r="42" spans="1:29" s="5" customFormat="1" ht="116.25" customHeight="1">
      <c r="A42" s="86"/>
      <c r="B42" s="86"/>
      <c r="C42" s="86"/>
      <c r="D42" s="105" t="s">
        <v>79</v>
      </c>
      <c r="E42" s="101"/>
      <c r="F42" s="126" t="s">
        <v>78</v>
      </c>
      <c r="G42" s="132" t="s">
        <v>175</v>
      </c>
      <c r="H42" s="135"/>
      <c r="I42" s="72"/>
      <c r="J42" s="101" t="s">
        <v>117</v>
      </c>
      <c r="K42" s="103">
        <v>44813</v>
      </c>
      <c r="L42" s="106">
        <v>44994</v>
      </c>
      <c r="M42" s="104"/>
      <c r="N42" s="99">
        <v>4949093.32</v>
      </c>
      <c r="O42" s="100">
        <v>1</v>
      </c>
      <c r="P42" s="87"/>
      <c r="Q42" s="62"/>
    </row>
    <row r="43" spans="1:29" ht="90" customHeight="1">
      <c r="A43" s="93"/>
      <c r="B43" s="93"/>
      <c r="C43" s="94"/>
      <c r="D43" s="95" t="s">
        <v>133</v>
      </c>
      <c r="E43" s="95"/>
      <c r="F43" s="127" t="s">
        <v>134</v>
      </c>
      <c r="G43" s="132" t="s">
        <v>176</v>
      </c>
      <c r="H43" s="135"/>
      <c r="I43" s="105"/>
      <c r="J43" s="38" t="s">
        <v>110</v>
      </c>
      <c r="K43" s="106">
        <v>44964</v>
      </c>
      <c r="L43" s="106">
        <v>45572</v>
      </c>
      <c r="M43" s="106"/>
      <c r="N43" s="43">
        <v>4612515.74</v>
      </c>
      <c r="O43" s="42">
        <v>0.1</v>
      </c>
    </row>
    <row r="44" spans="1:29" s="61" customFormat="1" ht="90" customHeight="1" thickBot="1">
      <c r="A44" s="93"/>
      <c r="B44" s="93"/>
      <c r="C44" s="94"/>
      <c r="D44" s="96" t="s">
        <v>135</v>
      </c>
      <c r="E44" s="96"/>
      <c r="F44" s="128" t="s">
        <v>136</v>
      </c>
      <c r="G44" s="132" t="s">
        <v>177</v>
      </c>
      <c r="H44" s="135"/>
      <c r="I44" s="33"/>
      <c r="J44" s="38" t="s">
        <v>110</v>
      </c>
      <c r="K44" s="106">
        <v>44964</v>
      </c>
      <c r="L44" s="106">
        <v>45664</v>
      </c>
      <c r="M44" s="36"/>
      <c r="N44" s="27">
        <v>4230602.66</v>
      </c>
      <c r="O44" s="26">
        <v>0.02</v>
      </c>
      <c r="P44" s="59"/>
      <c r="Q44" s="59"/>
      <c r="R44" s="60"/>
      <c r="S44" s="60"/>
      <c r="T44" s="60"/>
      <c r="U44" s="60"/>
      <c r="V44" s="60"/>
      <c r="W44" s="60"/>
      <c r="X44" s="60"/>
      <c r="Y44" s="60"/>
      <c r="Z44" s="60"/>
      <c r="AA44" s="60"/>
      <c r="AB44" s="60"/>
      <c r="AC44" s="60"/>
    </row>
    <row r="45" spans="1:29" s="4" customFormat="1" ht="106.5" customHeight="1">
      <c r="A45" s="33"/>
      <c r="B45" s="33"/>
      <c r="C45" s="33"/>
      <c r="D45" s="22" t="s">
        <v>138</v>
      </c>
      <c r="E45" s="22"/>
      <c r="F45" s="122" t="s">
        <v>147</v>
      </c>
      <c r="G45" s="132" t="s">
        <v>178</v>
      </c>
      <c r="H45" s="135"/>
      <c r="I45" s="88"/>
      <c r="J45" s="32" t="s">
        <v>146</v>
      </c>
      <c r="K45" s="98" t="s">
        <v>140</v>
      </c>
      <c r="L45" s="106">
        <v>44993</v>
      </c>
      <c r="M45" s="34"/>
      <c r="N45" s="97">
        <v>315406.84999999998</v>
      </c>
      <c r="O45" s="26">
        <v>0.01</v>
      </c>
      <c r="P45" s="6"/>
      <c r="Q45" s="6"/>
    </row>
    <row r="46" spans="1:29" s="57" customFormat="1" ht="105" customHeight="1" thickBot="1">
      <c r="A46" s="33"/>
      <c r="B46" s="33"/>
      <c r="C46" s="33"/>
      <c r="D46" s="22" t="s">
        <v>139</v>
      </c>
      <c r="E46" s="22"/>
      <c r="F46" s="122" t="s">
        <v>148</v>
      </c>
      <c r="G46" s="32" t="s">
        <v>179</v>
      </c>
      <c r="H46" s="135"/>
      <c r="I46" s="88"/>
      <c r="J46" s="32" t="s">
        <v>149</v>
      </c>
      <c r="K46" s="98" t="s">
        <v>141</v>
      </c>
      <c r="L46" s="106">
        <v>44997</v>
      </c>
      <c r="M46" s="34"/>
      <c r="N46" s="97">
        <v>284147.51</v>
      </c>
      <c r="O46" s="26">
        <v>0.01</v>
      </c>
      <c r="P46" s="58"/>
      <c r="Q46" s="58"/>
    </row>
    <row r="47" spans="1:29" ht="92.25" customHeight="1">
      <c r="A47" s="93"/>
      <c r="B47" s="93"/>
      <c r="C47" s="94"/>
      <c r="D47" s="96" t="s">
        <v>142</v>
      </c>
      <c r="E47" s="96"/>
      <c r="F47" s="128" t="s">
        <v>152</v>
      </c>
      <c r="G47" s="32" t="s">
        <v>145</v>
      </c>
      <c r="H47" s="135"/>
      <c r="I47" s="33"/>
      <c r="J47" s="40" t="s">
        <v>150</v>
      </c>
      <c r="K47" s="106">
        <v>44956</v>
      </c>
      <c r="L47" s="106">
        <v>45321</v>
      </c>
      <c r="M47" s="36"/>
      <c r="N47" s="27">
        <v>17697500</v>
      </c>
      <c r="O47" s="26">
        <v>0.05</v>
      </c>
    </row>
    <row r="48" spans="1:29" s="4" customFormat="1" ht="106.5" customHeight="1">
      <c r="A48" s="33"/>
      <c r="B48" s="33"/>
      <c r="C48" s="33"/>
      <c r="D48" s="96" t="s">
        <v>143</v>
      </c>
      <c r="E48" s="22"/>
      <c r="F48" s="122" t="s">
        <v>153</v>
      </c>
      <c r="G48" s="32" t="s">
        <v>180</v>
      </c>
      <c r="H48" s="135"/>
      <c r="I48" s="88"/>
      <c r="J48" s="32" t="s">
        <v>151</v>
      </c>
      <c r="K48" s="98">
        <v>44956</v>
      </c>
      <c r="L48" s="106">
        <v>45321</v>
      </c>
      <c r="M48" s="34"/>
      <c r="N48" s="97">
        <v>19993000.010000002</v>
      </c>
      <c r="O48" s="26">
        <v>0.05</v>
      </c>
      <c r="P48" s="6"/>
      <c r="Q48" s="6"/>
    </row>
    <row r="49" spans="1:17" s="57" customFormat="1" ht="112.5" customHeight="1" thickBot="1">
      <c r="A49" s="92" t="s">
        <v>154</v>
      </c>
      <c r="B49" s="33"/>
      <c r="C49" s="33"/>
      <c r="D49" s="96" t="s">
        <v>144</v>
      </c>
      <c r="E49" s="22"/>
      <c r="F49" s="122" t="s">
        <v>156</v>
      </c>
      <c r="G49" s="32" t="s">
        <v>181</v>
      </c>
      <c r="H49" s="135"/>
      <c r="I49" s="88"/>
      <c r="J49" s="32" t="s">
        <v>155</v>
      </c>
      <c r="K49" s="98">
        <v>44956</v>
      </c>
      <c r="L49" s="106">
        <v>45321</v>
      </c>
      <c r="M49" s="34"/>
      <c r="N49" s="97">
        <v>19070000</v>
      </c>
      <c r="O49" s="26">
        <v>0.05</v>
      </c>
      <c r="P49" s="58"/>
      <c r="Q49" s="58"/>
    </row>
    <row r="50" spans="1:17" ht="90" customHeight="1">
      <c r="D50" s="96" t="s">
        <v>159</v>
      </c>
      <c r="E50" s="96"/>
      <c r="F50" s="128" t="s">
        <v>160</v>
      </c>
      <c r="G50" s="133" t="s">
        <v>182</v>
      </c>
      <c r="H50" s="135"/>
      <c r="I50" s="33"/>
      <c r="J50" s="40" t="s">
        <v>107</v>
      </c>
      <c r="K50" s="36">
        <v>44701</v>
      </c>
      <c r="L50" s="36">
        <f>K50+(30+31+30+31)*2</f>
        <v>44945</v>
      </c>
      <c r="M50" s="36"/>
      <c r="N50" s="27">
        <v>1531278.41</v>
      </c>
      <c r="O50" s="35">
        <v>1</v>
      </c>
    </row>
  </sheetData>
  <autoFilter ref="J1:J43"/>
  <mergeCells count="50">
    <mergeCell ref="N20:N22"/>
    <mergeCell ref="O20:O22"/>
    <mergeCell ref="G20:G22"/>
    <mergeCell ref="J20:J22"/>
    <mergeCell ref="K20:K22"/>
    <mergeCell ref="L20:L22"/>
    <mergeCell ref="M20:M22"/>
    <mergeCell ref="A20:A22"/>
    <mergeCell ref="B20:B22"/>
    <mergeCell ref="C20:C22"/>
    <mergeCell ref="D20:D22"/>
    <mergeCell ref="F20:F22"/>
    <mergeCell ref="N14:N16"/>
    <mergeCell ref="O14:O16"/>
    <mergeCell ref="A17:A19"/>
    <mergeCell ref="B17:B19"/>
    <mergeCell ref="C17:C19"/>
    <mergeCell ref="D17:D19"/>
    <mergeCell ref="F17:F19"/>
    <mergeCell ref="G17:G19"/>
    <mergeCell ref="J17:J19"/>
    <mergeCell ref="K17:K19"/>
    <mergeCell ref="L17:L19"/>
    <mergeCell ref="M17:M19"/>
    <mergeCell ref="N17:N19"/>
    <mergeCell ref="O17:O19"/>
    <mergeCell ref="G14:G16"/>
    <mergeCell ref="J14:J16"/>
    <mergeCell ref="K14:K16"/>
    <mergeCell ref="L14:L16"/>
    <mergeCell ref="M14:M16"/>
    <mergeCell ref="A14:A16"/>
    <mergeCell ref="B14:B16"/>
    <mergeCell ref="C14:C16"/>
    <mergeCell ref="D14:D16"/>
    <mergeCell ref="F14:F16"/>
    <mergeCell ref="N11:N13"/>
    <mergeCell ref="O11:O13"/>
    <mergeCell ref="D2:O2"/>
    <mergeCell ref="A1:O1"/>
    <mergeCell ref="G11:G13"/>
    <mergeCell ref="J11:J13"/>
    <mergeCell ref="K11:K13"/>
    <mergeCell ref="L11:L13"/>
    <mergeCell ref="M11:M13"/>
    <mergeCell ref="A11:A13"/>
    <mergeCell ref="B11:B13"/>
    <mergeCell ref="C11:C13"/>
    <mergeCell ref="D11:D13"/>
    <mergeCell ref="F11:F13"/>
  </mergeCells>
  <conditionalFormatting sqref="L33:L34 M14:M22 L11:M13 L30 M36:M37 M45:M49 L4:L7 M4:M9">
    <cfRule type="cellIs" dxfId="6" priority="71" operator="lessThan">
      <formula>43189</formula>
    </cfRule>
  </conditionalFormatting>
  <conditionalFormatting sqref="L11:L13 L30 L33:L34 L4:L7">
    <cfRule type="cellIs" dxfId="5" priority="70" operator="lessThan">
      <formula>43707</formula>
    </cfRule>
  </conditionalFormatting>
  <conditionalFormatting sqref="L24:L29 M36:M42 M10:M29 L10:L13">
    <cfRule type="timePeriod" dxfId="4" priority="57" timePeriod="thisMonth">
      <formula>AND(MONTH(L10)=MONTH(TODAY()),YEAR(L10)=YEAR(TODAY()))</formula>
    </cfRule>
  </conditionalFormatting>
  <printOptions horizontalCentered="1"/>
  <pageMargins left="0.15748031496062992" right="0.19685039370078741" top="0.19685039370078741" bottom="0.39370078740157483" header="0" footer="0"/>
  <pageSetup paperSize="9" scale="35" fitToWidth="4" fitToHeight="4" orientation="landscape" r:id="rId1"/>
  <rowBreaks count="3" manualBreakCount="3">
    <brk id="5" min="3" max="14" man="1"/>
    <brk id="13" min="3" max="14" man="1"/>
    <brk id="30" min="3" max="14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C8"/>
  <sheetViews>
    <sheetView view="pageBreakPreview" topLeftCell="D1" zoomScale="40" zoomScaleNormal="100" zoomScaleSheetLayoutView="40" workbookViewId="0">
      <selection activeCell="R3" sqref="R3"/>
    </sheetView>
  </sheetViews>
  <sheetFormatPr defaultRowHeight="90" customHeight="1"/>
  <cols>
    <col min="1" max="1" width="8.28515625" style="11" hidden="1" customWidth="1"/>
    <col min="2" max="2" width="20" style="11" hidden="1" customWidth="1"/>
    <col min="3" max="3" width="30.140625" style="12" hidden="1" customWidth="1"/>
    <col min="4" max="4" width="30.85546875" style="13" customWidth="1"/>
    <col min="5" max="5" width="28.140625" style="13" hidden="1" customWidth="1"/>
    <col min="6" max="6" width="26.42578125" style="13" customWidth="1"/>
    <col min="7" max="7" width="81.140625" style="3" customWidth="1"/>
    <col min="8" max="8" width="19.28515625" style="3" hidden="1" customWidth="1"/>
    <col min="9" max="9" width="37.85546875" style="3" hidden="1" customWidth="1"/>
    <col min="10" max="10" width="94.28515625" style="14" customWidth="1"/>
    <col min="11" max="11" width="34" style="29" customWidth="1"/>
    <col min="12" max="12" width="37.85546875" style="29" customWidth="1"/>
    <col min="13" max="13" width="30.7109375" style="29" hidden="1" customWidth="1"/>
    <col min="14" max="14" width="36.7109375" style="45" customWidth="1"/>
    <col min="15" max="15" width="36.7109375" style="30" customWidth="1"/>
    <col min="16" max="16" width="9.140625" style="31"/>
    <col min="17" max="17" width="25.85546875" style="31" bestFit="1" customWidth="1"/>
    <col min="18" max="18" width="22.28515625" style="15" bestFit="1" customWidth="1"/>
    <col min="19" max="29" width="9.140625" style="15"/>
    <col min="30" max="16384" width="9.140625" style="16"/>
  </cols>
  <sheetData>
    <row r="1" spans="1:18" s="84" customFormat="1" ht="162.75" customHeight="1">
      <c r="A1" s="117" t="s">
        <v>137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</row>
    <row r="2" spans="1:18" s="10" customFormat="1" ht="83.25" customHeight="1">
      <c r="A2" s="65"/>
      <c r="B2" s="65"/>
      <c r="C2" s="9"/>
      <c r="D2" s="109" t="s">
        <v>6</v>
      </c>
      <c r="E2" s="109"/>
      <c r="F2" s="109"/>
      <c r="G2" s="119"/>
      <c r="H2" s="119"/>
      <c r="I2" s="109"/>
      <c r="J2" s="109"/>
      <c r="K2" s="109"/>
      <c r="L2" s="109"/>
      <c r="M2" s="109"/>
      <c r="N2" s="109"/>
      <c r="O2" s="109"/>
    </row>
    <row r="3" spans="1:18" s="8" customFormat="1" ht="116.25" customHeight="1">
      <c r="A3" s="1"/>
      <c r="B3" s="1" t="s">
        <v>4</v>
      </c>
      <c r="C3" s="7" t="s">
        <v>5</v>
      </c>
      <c r="D3" s="2" t="s">
        <v>9</v>
      </c>
      <c r="E3" s="2" t="s">
        <v>3</v>
      </c>
      <c r="F3" s="17" t="s">
        <v>2</v>
      </c>
      <c r="G3" s="20" t="s">
        <v>26</v>
      </c>
      <c r="H3" s="21"/>
      <c r="I3" s="18" t="s">
        <v>1</v>
      </c>
      <c r="J3" s="2" t="s">
        <v>27</v>
      </c>
      <c r="K3" s="23" t="s">
        <v>28</v>
      </c>
      <c r="L3" s="23" t="s">
        <v>30</v>
      </c>
      <c r="M3" s="23" t="s">
        <v>2</v>
      </c>
      <c r="N3" s="44" t="s">
        <v>0</v>
      </c>
      <c r="O3" s="24" t="s">
        <v>29</v>
      </c>
      <c r="P3" s="25"/>
      <c r="Q3" s="25"/>
    </row>
    <row r="4" spans="1:18" s="6" customFormat="1" ht="106.5" customHeight="1">
      <c r="D4" s="79" t="s">
        <v>56</v>
      </c>
      <c r="E4" s="79"/>
      <c r="F4" s="80" t="s">
        <v>57</v>
      </c>
      <c r="G4" s="37" t="s">
        <v>65</v>
      </c>
      <c r="H4" s="81"/>
      <c r="I4" s="19"/>
      <c r="J4" s="40" t="s">
        <v>58</v>
      </c>
      <c r="K4" s="36">
        <v>44784</v>
      </c>
      <c r="L4" s="36">
        <f>K4+183</f>
        <v>44967</v>
      </c>
      <c r="M4" s="34"/>
      <c r="N4" s="41">
        <v>299332.53000000003</v>
      </c>
      <c r="O4" s="26" t="s">
        <v>158</v>
      </c>
    </row>
    <row r="5" spans="1:18" s="6" customFormat="1" ht="106.5" customHeight="1">
      <c r="D5" s="79" t="s">
        <v>96</v>
      </c>
      <c r="E5" s="79"/>
      <c r="F5" s="80" t="s">
        <v>97</v>
      </c>
      <c r="G5" s="37" t="s">
        <v>98</v>
      </c>
      <c r="H5" s="81"/>
      <c r="I5" s="19"/>
      <c r="J5" s="40" t="s">
        <v>103</v>
      </c>
      <c r="K5" s="36">
        <v>44889</v>
      </c>
      <c r="L5" s="36">
        <f>K5+91.25</f>
        <v>44980.25</v>
      </c>
      <c r="M5" s="34"/>
      <c r="N5" s="41">
        <v>198338.83</v>
      </c>
      <c r="O5" s="26" t="s">
        <v>158</v>
      </c>
    </row>
    <row r="6" spans="1:18" s="66" customFormat="1" ht="116.25" customHeight="1">
      <c r="C6" s="66" t="s">
        <v>10</v>
      </c>
      <c r="D6" s="66" t="s">
        <v>11</v>
      </c>
      <c r="F6" s="71" t="s">
        <v>12</v>
      </c>
      <c r="G6" s="66" t="s">
        <v>66</v>
      </c>
      <c r="H6" s="82"/>
      <c r="I6" s="47"/>
      <c r="J6" s="67" t="s">
        <v>112</v>
      </c>
      <c r="K6" s="68">
        <v>44466</v>
      </c>
      <c r="L6" s="69">
        <v>45007</v>
      </c>
      <c r="M6" s="70">
        <v>44768</v>
      </c>
      <c r="N6" s="43">
        <v>1199625.5900000001</v>
      </c>
      <c r="O6" s="42" t="s">
        <v>158</v>
      </c>
    </row>
    <row r="7" spans="1:18" s="48" customFormat="1" ht="114" customHeight="1">
      <c r="A7" s="66"/>
      <c r="B7" s="66"/>
      <c r="C7" s="71" t="s">
        <v>8</v>
      </c>
      <c r="D7" s="66" t="s">
        <v>13</v>
      </c>
      <c r="E7" s="66"/>
      <c r="F7" s="71" t="s">
        <v>21</v>
      </c>
      <c r="G7" s="66" t="s">
        <v>67</v>
      </c>
      <c r="H7" s="82"/>
      <c r="I7" s="47" t="e">
        <f>#REF!+#REF!</f>
        <v>#REF!</v>
      </c>
      <c r="J7" s="67" t="s">
        <v>113</v>
      </c>
      <c r="K7" s="69">
        <v>44466</v>
      </c>
      <c r="L7" s="69">
        <v>45041</v>
      </c>
      <c r="M7" s="70">
        <f>L7+60</f>
        <v>45101</v>
      </c>
      <c r="N7" s="63">
        <v>2232543.33</v>
      </c>
      <c r="O7" s="64" t="s">
        <v>158</v>
      </c>
      <c r="R7" s="83"/>
    </row>
    <row r="8" spans="1:18" s="5" customFormat="1" ht="116.25" customHeight="1">
      <c r="A8" s="75"/>
      <c r="B8" s="75"/>
      <c r="C8" s="75"/>
      <c r="D8" s="5" t="s">
        <v>79</v>
      </c>
      <c r="E8" s="75"/>
      <c r="F8" s="5" t="s">
        <v>78</v>
      </c>
      <c r="G8" s="51" t="s">
        <v>80</v>
      </c>
      <c r="H8" s="46"/>
      <c r="I8" s="72"/>
      <c r="J8" s="75" t="s">
        <v>117</v>
      </c>
      <c r="K8" s="76">
        <v>44813</v>
      </c>
      <c r="L8" s="78">
        <v>44994</v>
      </c>
      <c r="M8" s="77"/>
      <c r="N8" s="73">
        <v>4949093.32</v>
      </c>
      <c r="O8" s="74" t="s">
        <v>158</v>
      </c>
      <c r="P8" s="75"/>
      <c r="Q8" s="75"/>
    </row>
  </sheetData>
  <autoFilter ref="J1:J7"/>
  <mergeCells count="2">
    <mergeCell ref="A1:O1"/>
    <mergeCell ref="D2:O2"/>
  </mergeCells>
  <conditionalFormatting sqref="L4:M5">
    <cfRule type="cellIs" dxfId="3" priority="4" operator="lessThan">
      <formula>43189</formula>
    </cfRule>
  </conditionalFormatting>
  <conditionalFormatting sqref="L4:L5">
    <cfRule type="cellIs" dxfId="2" priority="3" operator="lessThan">
      <formula>43707</formula>
    </cfRule>
  </conditionalFormatting>
  <conditionalFormatting sqref="M6:M8 K7:K8 L7">
    <cfRule type="timePeriod" dxfId="1" priority="2" timePeriod="thisMonth">
      <formula>AND(MONTH(K6)=MONTH(TODAY()),YEAR(K6)=YEAR(TODAY()))</formula>
    </cfRule>
  </conditionalFormatting>
  <conditionalFormatting sqref="M8">
    <cfRule type="timePeriod" dxfId="0" priority="1" timePeriod="thisMonth">
      <formula>AND(MONTH(M8)=MONTH(TODAY()),YEAR(M8)=YEAR(TODAY()))</formula>
    </cfRule>
  </conditionalFormatting>
  <printOptions horizontalCentered="1"/>
  <pageMargins left="0.15748031496062992" right="0.19685039370078741" top="0.19685039370078741" bottom="0.39370078740157483" header="0" footer="0"/>
  <pageSetup paperSize="9" scale="38" fitToWidth="2" fitToHeight="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4</vt:i4>
      </vt:variant>
    </vt:vector>
  </HeadingPairs>
  <TitlesOfParts>
    <vt:vector size="6" baseType="lpstr">
      <vt:lpstr>ANDAMENTO</vt:lpstr>
      <vt:lpstr>OBRAS CONCLUIDAS</vt:lpstr>
      <vt:lpstr>ANDAMENTO!Area_de_impressao</vt:lpstr>
      <vt:lpstr>'OBRAS CONCLUIDAS'!Area_de_impressao</vt:lpstr>
      <vt:lpstr>ANDAMENTO!Titulos_de_impressao</vt:lpstr>
      <vt:lpstr>'OBRAS CONCLUIDAS'!Titulos_de_impressao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alessandra daniele silva castilho</dc:creator>
  <cp:lastModifiedBy>20914</cp:lastModifiedBy>
  <cp:lastPrinted>2023-03-27T13:02:14Z</cp:lastPrinted>
  <dcterms:created xsi:type="dcterms:W3CDTF">2012-10-16T18:02:55Z</dcterms:created>
  <dcterms:modified xsi:type="dcterms:W3CDTF">2023-05-02T13:38:54Z</dcterms:modified>
</cp:coreProperties>
</file>